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ml.chartshapes+xml"/>
  <Override PartName="/xl/drawings/drawing35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4.xml" ContentType="application/vnd.openxmlformats-officedocument.drawingml.chartshapes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6.xml" ContentType="application/vnd.openxmlformats-officedocument.drawingml.chartshapes+xml"/>
  <Override PartName="/xl/drawings/drawing47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50.xml" ContentType="application/vnd.openxmlformats-officedocument.drawingml.chartshapes+xml"/>
  <Override PartName="/xl/drawings/drawing51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4.xml" ContentType="application/vnd.openxmlformats-officedocument.drawingml.chartshapes+xml"/>
  <Override PartName="/xl/drawings/drawing55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6.xml" ContentType="application/vnd.openxmlformats-officedocument.drawingml.chartshapes+xml"/>
  <Override PartName="/xl/drawings/drawing5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8.xml" ContentType="application/vnd.openxmlformats-officedocument.drawingml.chartshapes+xml"/>
  <Override PartName="/xl/drawings/drawing59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0.xml" ContentType="application/vnd.openxmlformats-officedocument.drawingml.chartshapes+xml"/>
  <Override PartName="/xl/drawings/drawing61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pnfsvn03\九州本土再エネ対応共有ドライブ\06_再エネ出力制御指示に関する報告（ＨＰ公表）\2023年度\★HP公表データ（ドキュ、PDF）\"/>
    </mc:Choice>
  </mc:AlternateContent>
  <xr:revisionPtr revIDLastSave="0" documentId="13_ncr:1_{33E6F4F8-EAF8-4558-9A3F-235A75E37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必要性 (4月)-1" sheetId="18" r:id="rId1"/>
    <sheet name="必要性 (4月)-2" sheetId="19" r:id="rId2"/>
    <sheet name="必要性 (4月)-3" sheetId="20" r:id="rId3"/>
    <sheet name="必要性 (4月)-4" sheetId="21" r:id="rId4"/>
    <sheet name="抑制、調整状況 (4月)-1" sheetId="7" r:id="rId5"/>
    <sheet name="抑制、調整状況(4月)-2" sheetId="10" r:id="rId6"/>
    <sheet name="抑制、調整状況(4月)-3" sheetId="11" r:id="rId7"/>
    <sheet name="抑制、調整状況(4月)-4" sheetId="12" r:id="rId8"/>
    <sheet name="必要性 (5月)-1" sheetId="22" r:id="rId9"/>
    <sheet name="必要性 (5月)-2" sheetId="23" r:id="rId10"/>
    <sheet name="必要性 (5月)-3" sheetId="24" r:id="rId11"/>
    <sheet name="必要性 (5月)-4" sheetId="25" r:id="rId12"/>
    <sheet name="必要性 (5月)-5" sheetId="26" r:id="rId13"/>
    <sheet name="抑制、調整状況(5月)-1" sheetId="13" r:id="rId14"/>
    <sheet name="抑制、調整状況(5月)-2" sheetId="14" r:id="rId15"/>
    <sheet name="抑制、調整状況(5月)-3" sheetId="15" r:id="rId16"/>
    <sheet name="抑制、調整状況(5月)-4" sheetId="16" r:id="rId17"/>
    <sheet name="抑制、調整状況(5月)-5" sheetId="17" r:id="rId18"/>
    <sheet name="必要性 (6月)-1" sheetId="27" r:id="rId19"/>
    <sheet name="必要性 (6月)-2" sheetId="28" r:id="rId20"/>
    <sheet name="抑制、調整状況 (6月)-1" sheetId="29" r:id="rId21"/>
    <sheet name="抑制、調整状況 (6月)-2" sheetId="30" r:id="rId22"/>
    <sheet name="必要性 (8月)-1" sheetId="31" r:id="rId23"/>
    <sheet name="抑制、調整状況 (8月)-1" sheetId="32" r:id="rId24"/>
    <sheet name="必要性 (9月)-1" sheetId="33" r:id="rId25"/>
    <sheet name="必要性 (9月)-2" sheetId="34" r:id="rId26"/>
    <sheet name="抑制、調整状況 (9月)-1" sheetId="35" r:id="rId27"/>
    <sheet name="抑制、調整状況 (9月)-2" sheetId="36" r:id="rId28"/>
    <sheet name="必要性 (10月)-1" sheetId="37" r:id="rId29"/>
    <sheet name="必要性 (10月)-2" sheetId="38" r:id="rId30"/>
    <sheet name="必要性 (10月)-3" sheetId="39" r:id="rId31"/>
    <sheet name="必要性 (10月)-4" sheetId="40" r:id="rId32"/>
    <sheet name="必要性 (10月)-5" sheetId="41" r:id="rId33"/>
    <sheet name="抑制、調整状況 (10月)-1" sheetId="42" r:id="rId34"/>
    <sheet name="抑制、調整状況 (10月)-2" sheetId="43" r:id="rId35"/>
    <sheet name="抑制、調整状況 (10月)-3" sheetId="44" r:id="rId36"/>
    <sheet name="抑制、調整状況 (10月)-4" sheetId="45" r:id="rId37"/>
    <sheet name="抑制、調整状況 (10月)-5" sheetId="46" r:id="rId38"/>
    <sheet name="必要性 (11月)-1" sheetId="47" r:id="rId39"/>
    <sheet name="必要性 (11月)-2" sheetId="48" r:id="rId40"/>
    <sheet name="必要性 (11月)-3" sheetId="49" r:id="rId41"/>
    <sheet name="抑制、調整状況 (11月)-1" sheetId="50" r:id="rId42"/>
    <sheet name="抑制、調整状況 (11月)-2" sheetId="51" r:id="rId43"/>
    <sheet name="抑制、調整状況 (11月)-3" sheetId="52" r:id="rId44"/>
    <sheet name="必要性 (12月)-1" sheetId="53" r:id="rId45"/>
    <sheet name="抑制、調整状況 (12月)-1" sheetId="54" r:id="rId46"/>
    <sheet name="必要性 (1月)-1" sheetId="55" r:id="rId47"/>
    <sheet name="抑制、調整状況 (1月)-1" sheetId="56" r:id="rId48"/>
    <sheet name="必要性 (2月)-1" sheetId="57" r:id="rId49"/>
    <sheet name="必要性 (2月)-2" sheetId="58" r:id="rId50"/>
    <sheet name="抑制、調整状況 (2月)-1" sheetId="59" r:id="rId51"/>
    <sheet name="抑制、調整状況 (2月)-2" sheetId="60" r:id="rId52"/>
    <sheet name="必要性 (3月)-1" sheetId="61" r:id="rId53"/>
    <sheet name="必要性 (3月)-2" sheetId="62" r:id="rId54"/>
    <sheet name="必要性 (3月)-3" sheetId="63" r:id="rId55"/>
    <sheet name="必要性 (3月)-4" sheetId="64" r:id="rId56"/>
    <sheet name="必要性 (3月)-5" sheetId="65" r:id="rId57"/>
    <sheet name="抑制、調整状況 (3月)-1" sheetId="66" r:id="rId58"/>
    <sheet name="抑制、調整状況 (3月)-2" sheetId="67" r:id="rId59"/>
    <sheet name="抑制、調整状況 (3月)-3" sheetId="68" r:id="rId60"/>
    <sheet name="抑制、調整状況 (3月)-4" sheetId="69" r:id="rId61"/>
    <sheet name="抑制、調整状況 (3月)-5" sheetId="70" r:id="rId62"/>
  </sheets>
  <externalReferences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EDC新大分">[1]表示切替!$C$3</definedName>
    <definedName name="MAXﾊﾞﾗﾝｽ" localSheetId="44">#REF!,#REF!,#REF!</definedName>
    <definedName name="MAXﾊﾞﾗﾝｽ" localSheetId="46">#REF!,#REF!,#REF!</definedName>
    <definedName name="MAXﾊﾞﾗﾝｽ" localSheetId="22">#REF!,#REF!,#REF!</definedName>
    <definedName name="MAXﾊﾞﾗﾝｽ" localSheetId="45">#REF!,#REF!,#REF!</definedName>
    <definedName name="MAXﾊﾞﾗﾝｽ" localSheetId="47">#REF!,#REF!,#REF!</definedName>
    <definedName name="MAXﾊﾞﾗﾝｽ" localSheetId="23">#REF!,#REF!,#REF!</definedName>
    <definedName name="MAXﾊﾞﾗﾝｽ">#REF!,#REF!,#REF!</definedName>
    <definedName name="ｎ＿年月" localSheetId="44">#REF!</definedName>
    <definedName name="ｎ＿年月" localSheetId="46">#REF!</definedName>
    <definedName name="ｎ＿年月" localSheetId="22">#REF!</definedName>
    <definedName name="ｎ＿年月">#REF!</definedName>
    <definedName name="ＰＣ単価" localSheetId="44">#REF!</definedName>
    <definedName name="ＰＣ単価" localSheetId="46">#REF!</definedName>
    <definedName name="ＰＣ単価" localSheetId="22">#REF!</definedName>
    <definedName name="ＰＣ単価">#REF!</definedName>
    <definedName name="_xlnm.Print_Area" localSheetId="28">'必要性 (10月)-1'!$A$1:$O$55</definedName>
    <definedName name="_xlnm.Print_Area" localSheetId="29">'必要性 (10月)-2'!$A$1:$O$55</definedName>
    <definedName name="_xlnm.Print_Area" localSheetId="30">'必要性 (10月)-3'!$A$1:$O$55</definedName>
    <definedName name="_xlnm.Print_Area" localSheetId="31">'必要性 (10月)-4'!$A$1:$O$55</definedName>
    <definedName name="_xlnm.Print_Area" localSheetId="32">'必要性 (10月)-5'!$A$1:$O$55</definedName>
    <definedName name="_xlnm.Print_Area" localSheetId="38">'必要性 (11月)-1'!$A$1:$O$55</definedName>
    <definedName name="_xlnm.Print_Area" localSheetId="39">'必要性 (11月)-2'!$A$1:$O$55</definedName>
    <definedName name="_xlnm.Print_Area" localSheetId="40">'必要性 (11月)-3'!$A$1:$O$55</definedName>
    <definedName name="_xlnm.Print_Area" localSheetId="44">'必要性 (12月)-1'!$A$1:$O$55</definedName>
    <definedName name="_xlnm.Print_Area" localSheetId="46">'必要性 (1月)-1'!$A$1:$O$55</definedName>
    <definedName name="_xlnm.Print_Area" localSheetId="48">'必要性 (2月)-1'!$A$1:$O$55</definedName>
    <definedName name="_xlnm.Print_Area" localSheetId="49">'必要性 (2月)-2'!$A$1:$O$55</definedName>
    <definedName name="_xlnm.Print_Area" localSheetId="52">'必要性 (3月)-1'!$A$1:$O$55</definedName>
    <definedName name="_xlnm.Print_Area" localSheetId="53">'必要性 (3月)-2'!$A$1:$O$55</definedName>
    <definedName name="_xlnm.Print_Area" localSheetId="54">'必要性 (3月)-3'!$A$1:$O$55</definedName>
    <definedName name="_xlnm.Print_Area" localSheetId="55">'必要性 (3月)-4'!$A$1:$O$55</definedName>
    <definedName name="_xlnm.Print_Area" localSheetId="56">'必要性 (3月)-5'!$A$1:$O$55</definedName>
    <definedName name="_xlnm.Print_Area" localSheetId="0">'必要性 (4月)-1'!$A$1:$O$55</definedName>
    <definedName name="_xlnm.Print_Area" localSheetId="1">'必要性 (4月)-2'!$A$1:$O$55</definedName>
    <definedName name="_xlnm.Print_Area" localSheetId="2">'必要性 (4月)-3'!$A$1:$O$55</definedName>
    <definedName name="_xlnm.Print_Area" localSheetId="3">'必要性 (4月)-4'!$A$1:$O$55</definedName>
    <definedName name="_xlnm.Print_Area" localSheetId="8">'必要性 (5月)-1'!$A$1:$O$55</definedName>
    <definedName name="_xlnm.Print_Area" localSheetId="9">'必要性 (5月)-2'!$A$1:$O$55</definedName>
    <definedName name="_xlnm.Print_Area" localSheetId="10">'必要性 (5月)-3'!$A$1:$O$55</definedName>
    <definedName name="_xlnm.Print_Area" localSheetId="11">'必要性 (5月)-4'!$A$1:$O$55</definedName>
    <definedName name="_xlnm.Print_Area" localSheetId="12">'必要性 (5月)-5'!$A$1:$O$55</definedName>
    <definedName name="_xlnm.Print_Area" localSheetId="18">'必要性 (6月)-1'!$A$1:$O$55</definedName>
    <definedName name="_xlnm.Print_Area" localSheetId="19">'必要性 (6月)-2'!$A$1:$O$55</definedName>
    <definedName name="_xlnm.Print_Area" localSheetId="22">'必要性 (8月)-1'!$A$1:$O$55</definedName>
    <definedName name="_xlnm.Print_Area" localSheetId="24">'必要性 (9月)-1'!$A$1:$O$55</definedName>
    <definedName name="_xlnm.Print_Area" localSheetId="25">'必要性 (9月)-2'!$A$1:$O$55</definedName>
    <definedName name="_xlnm.Print_Area" localSheetId="33">'抑制、調整状況 (10月)-1'!$A$1:$Y$57</definedName>
    <definedName name="_xlnm.Print_Area" localSheetId="34">'抑制、調整状況 (10月)-2'!$A$1:$Y$57</definedName>
    <definedName name="_xlnm.Print_Area" localSheetId="35">'抑制、調整状況 (10月)-3'!$A$1:$Y$57</definedName>
    <definedName name="_xlnm.Print_Area" localSheetId="36">'抑制、調整状況 (10月)-4'!$A$1:$Y$57</definedName>
    <definedName name="_xlnm.Print_Area" localSheetId="37">'抑制、調整状況 (10月)-5'!$A$1:$Y$57</definedName>
    <definedName name="_xlnm.Print_Area" localSheetId="41">'抑制、調整状況 (11月)-1'!$A$1:$Y$57</definedName>
    <definedName name="_xlnm.Print_Area" localSheetId="42">'抑制、調整状況 (11月)-2'!$A$1:$Y$57</definedName>
    <definedName name="_xlnm.Print_Area" localSheetId="43">'抑制、調整状況 (11月)-3'!$A$1:$Y$57</definedName>
    <definedName name="_xlnm.Print_Area" localSheetId="45">'抑制、調整状況 (12月)-1'!$A$1:$Y$57</definedName>
    <definedName name="_xlnm.Print_Area" localSheetId="47">'抑制、調整状況 (1月)-1'!$A$1:$Y$57</definedName>
    <definedName name="_xlnm.Print_Area" localSheetId="50">'抑制、調整状況 (2月)-1'!$A$1:$Y$57</definedName>
    <definedName name="_xlnm.Print_Area" localSheetId="51">'抑制、調整状況 (2月)-2'!$A$1:$Y$57</definedName>
    <definedName name="_xlnm.Print_Area" localSheetId="57">'抑制、調整状況 (3月)-1'!$A$1:$Y$57</definedName>
    <definedName name="_xlnm.Print_Area" localSheetId="58">'抑制、調整状況 (3月)-2'!$A$1:$Y$57</definedName>
    <definedName name="_xlnm.Print_Area" localSheetId="59">'抑制、調整状況 (3月)-3'!$A$1:$Y$57</definedName>
    <definedName name="_xlnm.Print_Area" localSheetId="60">'抑制、調整状況 (3月)-4'!$A$1:$Y$57</definedName>
    <definedName name="_xlnm.Print_Area" localSheetId="61">'抑制、調整状況 (3月)-5'!$A$1:$Y$57</definedName>
    <definedName name="_xlnm.Print_Area" localSheetId="4">'抑制、調整状況 (4月)-1'!$A$1:$Y$57</definedName>
    <definedName name="_xlnm.Print_Area" localSheetId="20">'抑制、調整状況 (6月)-1'!$A$1:$Y$57</definedName>
    <definedName name="_xlnm.Print_Area" localSheetId="21">'抑制、調整状況 (6月)-2'!$A$1:$Y$57</definedName>
    <definedName name="_xlnm.Print_Area" localSheetId="23">'抑制、調整状況 (8月)-1'!$A$1:$Y$57</definedName>
    <definedName name="_xlnm.Print_Area" localSheetId="26">'抑制、調整状況 (9月)-1'!$A$1:$Y$57</definedName>
    <definedName name="_xlnm.Print_Area" localSheetId="27">'抑制、調整状況 (9月)-2'!$A$1:$Y$57</definedName>
    <definedName name="_xlnm.Print_Area" localSheetId="5">'抑制、調整状況(4月)-2'!$A$1:$Y$57</definedName>
    <definedName name="_xlnm.Print_Area" localSheetId="6">'抑制、調整状況(4月)-3'!$A$1:$Y$57</definedName>
    <definedName name="_xlnm.Print_Area" localSheetId="7">'抑制、調整状況(4月)-4'!$A$1:$Y$57</definedName>
    <definedName name="_xlnm.Print_Area" localSheetId="13">'抑制、調整状況(5月)-1'!$A$1:$Y$57</definedName>
    <definedName name="_xlnm.Print_Area" localSheetId="14">'抑制、調整状況(5月)-2'!$A$1:$Y$57</definedName>
    <definedName name="_xlnm.Print_Area" localSheetId="15">'抑制、調整状況(5月)-3'!$A$1:$Y$57</definedName>
    <definedName name="_xlnm.Print_Area" localSheetId="16">'抑制、調整状況(5月)-4'!$A$1:$Y$57</definedName>
    <definedName name="_xlnm.Print_Area" localSheetId="17">'抑制、調整状況(5月)-5'!$A$1:$Y$57</definedName>
    <definedName name="Ｗ＿年月" localSheetId="44">#REF!</definedName>
    <definedName name="Ｗ＿年月" localSheetId="46">#REF!</definedName>
    <definedName name="Ｗ＿年月" localSheetId="22">#REF!</definedName>
    <definedName name="Ｗ＿年月" localSheetId="45">#REF!</definedName>
    <definedName name="Ｗ＿年月" localSheetId="47">#REF!</definedName>
    <definedName name="Ｗ＿年月" localSheetId="23">#REF!</definedName>
    <definedName name="Ｗ＿年月">#REF!</definedName>
    <definedName name="ﾊﾞﾗﾝｽ1" localSheetId="44">#REF!</definedName>
    <definedName name="ﾊﾞﾗﾝｽ1" localSheetId="46">#REF!</definedName>
    <definedName name="ﾊﾞﾗﾝｽ1" localSheetId="22">#REF!</definedName>
    <definedName name="ﾊﾞﾗﾝｽ1" localSheetId="45">#REF!</definedName>
    <definedName name="ﾊﾞﾗﾝｽ1" localSheetId="47">#REF!</definedName>
    <definedName name="ﾊﾞﾗﾝｽ1" localSheetId="23">#REF!</definedName>
    <definedName name="ﾊﾞﾗﾝｽ1">#REF!</definedName>
    <definedName name="ﾊﾞﾗﾝｽ2" localSheetId="44">#REF!</definedName>
    <definedName name="ﾊﾞﾗﾝｽ2" localSheetId="46">#REF!</definedName>
    <definedName name="ﾊﾞﾗﾝｽ2" localSheetId="22">#REF!</definedName>
    <definedName name="ﾊﾞﾗﾝｽ2" localSheetId="45">#REF!</definedName>
    <definedName name="ﾊﾞﾗﾝｽ2" localSheetId="47">#REF!</definedName>
    <definedName name="ﾊﾞﾗﾝｽ2" localSheetId="23">#REF!</definedName>
    <definedName name="ﾊﾞﾗﾝｽ2">#REF!</definedName>
    <definedName name="ﾊﾞﾗﾝｽ3">#REF!</definedName>
    <definedName name="ﾊﾞﾗﾝｽ4">#REF!</definedName>
    <definedName name="ﾊﾞﾗﾝｽ5">#REF!</definedName>
    <definedName name="ﾊﾞﾗﾝｽ6">#REF!</definedName>
    <definedName name="ﾊﾞﾗﾝｽ7">#REF!</definedName>
    <definedName name="ﾊﾞﾗﾝｽ8">#REF!</definedName>
    <definedName name="ﾊﾞﾗﾝｽ9">#REF!</definedName>
    <definedName name="ユニット名">#REF!</definedName>
    <definedName name="為替">#REF!</definedName>
    <definedName name="軽油">#REF!</definedName>
    <definedName name="原油ＦＯＢ">#REF!</definedName>
    <definedName name="差異欄" localSheetId="44">[2]差異算出!$H$7:$H$31,[2]差異算出!#REF!</definedName>
    <definedName name="差異欄" localSheetId="46">[2]差異算出!$H$7:$H$31,[2]差異算出!#REF!</definedName>
    <definedName name="差異欄" localSheetId="22">[2]差異算出!$H$7:$H$31,[2]差異算出!#REF!</definedName>
    <definedName name="差異欄" localSheetId="45">[2]差異算出!$H$7:$H$31,[2]差異算出!#REF!</definedName>
    <definedName name="差異欄">[2]差異算出!$H$7:$H$31,[2]差異算出!#REF!</definedName>
    <definedName name="最小電力想定" localSheetId="44">#REF!</definedName>
    <definedName name="最小電力想定" localSheetId="46">#REF!</definedName>
    <definedName name="最小電力想定" localSheetId="22">#REF!</definedName>
    <definedName name="最小電力想定" localSheetId="45">#REF!</definedName>
    <definedName name="最小電力想定" localSheetId="47">#REF!</definedName>
    <definedName name="最小電力想定" localSheetId="23">#REF!</definedName>
    <definedName name="最小電力想定">#REF!</definedName>
    <definedName name="最大電力想定" localSheetId="44">#REF!</definedName>
    <definedName name="最大電力想定" localSheetId="46">#REF!</definedName>
    <definedName name="最大電力想定" localSheetId="22">#REF!</definedName>
    <definedName name="最大電力想定" localSheetId="45">#REF!</definedName>
    <definedName name="最大電力想定" localSheetId="47">#REF!</definedName>
    <definedName name="最大電力想定" localSheetId="23">#REF!</definedName>
    <definedName name="最大電力想定">#REF!</definedName>
    <definedName name="事業税率" localSheetId="44">#REF!</definedName>
    <definedName name="事業税率" localSheetId="46">#REF!</definedName>
    <definedName name="事業税率" localSheetId="22">#REF!</definedName>
    <definedName name="事業税率">#REF!</definedName>
    <definedName name="需要想定">#REF!</definedName>
    <definedName name="週末３０Ｈ">#REF!</definedName>
    <definedName name="週末６０Ｈ">#REF!</definedName>
    <definedName name="深夜">#REF!</definedName>
    <definedName name="先月_月">#REF!</definedName>
    <definedName name="送電端単価">#REF!</definedName>
    <definedName name="増分端単価">#REF!</definedName>
    <definedName name="電力量想定">#REF!</definedName>
    <definedName name="年月">#REF!</definedName>
    <definedName name="燃料他単価ＭＡＸ">#REF!</definedName>
    <definedName name="冷機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0" i="65" l="1"/>
  <c r="N59" i="65"/>
  <c r="L59" i="65"/>
  <c r="L60" i="65" s="1"/>
  <c r="J59" i="65"/>
  <c r="J60" i="65" s="1"/>
  <c r="H59" i="65"/>
  <c r="H60" i="65" s="1"/>
  <c r="F59" i="65"/>
  <c r="F60" i="65" s="1"/>
  <c r="N57" i="65"/>
  <c r="N58" i="65" s="1"/>
  <c r="L57" i="65"/>
  <c r="L58" i="65" s="1"/>
  <c r="J57" i="65"/>
  <c r="J58" i="65" s="1"/>
  <c r="H57" i="65"/>
  <c r="H58" i="65" s="1"/>
  <c r="F57" i="65"/>
  <c r="F58" i="65" s="1"/>
  <c r="H60" i="64"/>
  <c r="F60" i="64"/>
  <c r="N59" i="64"/>
  <c r="N60" i="64" s="1"/>
  <c r="L59" i="64"/>
  <c r="L60" i="64" s="1"/>
  <c r="J59" i="64"/>
  <c r="J60" i="64" s="1"/>
  <c r="H59" i="64"/>
  <c r="F59" i="64"/>
  <c r="L58" i="64"/>
  <c r="J58" i="64"/>
  <c r="N57" i="64"/>
  <c r="N58" i="64" s="1"/>
  <c r="L57" i="64"/>
  <c r="J57" i="64"/>
  <c r="H57" i="64"/>
  <c r="H58" i="64" s="1"/>
  <c r="F57" i="64"/>
  <c r="F58" i="64" s="1"/>
  <c r="N60" i="63"/>
  <c r="N59" i="63"/>
  <c r="L59" i="63"/>
  <c r="L60" i="63" s="1"/>
  <c r="J59" i="63"/>
  <c r="J60" i="63" s="1"/>
  <c r="H59" i="63"/>
  <c r="H60" i="63" s="1"/>
  <c r="F59" i="63"/>
  <c r="F60" i="63" s="1"/>
  <c r="N57" i="63"/>
  <c r="N58" i="63" s="1"/>
  <c r="L57" i="63"/>
  <c r="L58" i="63" s="1"/>
  <c r="J57" i="63"/>
  <c r="J58" i="63" s="1"/>
  <c r="H57" i="63"/>
  <c r="H58" i="63" s="1"/>
  <c r="F57" i="63"/>
  <c r="F58" i="63" s="1"/>
  <c r="H60" i="62"/>
  <c r="F60" i="62"/>
  <c r="N59" i="62"/>
  <c r="N60" i="62" s="1"/>
  <c r="L59" i="62"/>
  <c r="L60" i="62" s="1"/>
  <c r="J59" i="62"/>
  <c r="J60" i="62" s="1"/>
  <c r="H59" i="62"/>
  <c r="F59" i="62"/>
  <c r="L58" i="62"/>
  <c r="J58" i="62"/>
  <c r="N57" i="62"/>
  <c r="N58" i="62" s="1"/>
  <c r="L57" i="62"/>
  <c r="J57" i="62"/>
  <c r="H57" i="62"/>
  <c r="H58" i="62" s="1"/>
  <c r="F57" i="62"/>
  <c r="F58" i="62" s="1"/>
  <c r="N60" i="61"/>
  <c r="N59" i="61"/>
  <c r="L59" i="61"/>
  <c r="L60" i="61" s="1"/>
  <c r="J59" i="61"/>
  <c r="J60" i="61" s="1"/>
  <c r="H59" i="61"/>
  <c r="H60" i="61" s="1"/>
  <c r="F59" i="61"/>
  <c r="F60" i="61" s="1"/>
  <c r="N57" i="61"/>
  <c r="N58" i="61" s="1"/>
  <c r="L57" i="61"/>
  <c r="L58" i="61" s="1"/>
  <c r="J57" i="61"/>
  <c r="J58" i="61" s="1"/>
  <c r="H57" i="61"/>
  <c r="H58" i="61" s="1"/>
  <c r="F57" i="61"/>
  <c r="F58" i="61" s="1"/>
  <c r="N59" i="58" l="1"/>
  <c r="N60" i="58" s="1"/>
  <c r="L59" i="58"/>
  <c r="L60" i="58" s="1"/>
  <c r="J59" i="58"/>
  <c r="J60" i="58" s="1"/>
  <c r="H59" i="58"/>
  <c r="H60" i="58" s="1"/>
  <c r="F59" i="58"/>
  <c r="F60" i="58" s="1"/>
  <c r="F58" i="58"/>
  <c r="N57" i="58"/>
  <c r="N58" i="58" s="1"/>
  <c r="L57" i="58"/>
  <c r="L58" i="58" s="1"/>
  <c r="J57" i="58"/>
  <c r="J58" i="58" s="1"/>
  <c r="H57" i="58"/>
  <c r="H58" i="58" s="1"/>
  <c r="F57" i="58"/>
  <c r="J60" i="57"/>
  <c r="H60" i="57"/>
  <c r="F60" i="57"/>
  <c r="N59" i="57"/>
  <c r="N60" i="57" s="1"/>
  <c r="L59" i="57"/>
  <c r="L60" i="57" s="1"/>
  <c r="J59" i="57"/>
  <c r="H59" i="57"/>
  <c r="F59" i="57"/>
  <c r="N58" i="57"/>
  <c r="L58" i="57"/>
  <c r="J58" i="57"/>
  <c r="N57" i="57"/>
  <c r="L57" i="57"/>
  <c r="J57" i="57"/>
  <c r="H57" i="57"/>
  <c r="H58" i="57" s="1"/>
  <c r="F57" i="57"/>
  <c r="F58" i="57" s="1"/>
  <c r="T52" i="56" l="1"/>
  <c r="P52" i="56"/>
  <c r="L52" i="56"/>
  <c r="H52" i="56"/>
  <c r="T48" i="56"/>
  <c r="P48" i="56"/>
  <c r="L48" i="56"/>
  <c r="H48" i="56"/>
  <c r="T47" i="56"/>
  <c r="P47" i="56"/>
  <c r="L47" i="56"/>
  <c r="H47" i="56"/>
  <c r="T43" i="56"/>
  <c r="P43" i="56"/>
  <c r="L43" i="56"/>
  <c r="H43" i="56"/>
  <c r="T42" i="56"/>
  <c r="P42" i="56"/>
  <c r="L42" i="56"/>
  <c r="H42" i="56"/>
  <c r="S38" i="56"/>
  <c r="T38" i="56" s="1"/>
  <c r="R38" i="56"/>
  <c r="O38" i="56"/>
  <c r="P38" i="56" s="1"/>
  <c r="N38" i="56"/>
  <c r="K38" i="56"/>
  <c r="L38" i="56" s="1"/>
  <c r="J38" i="56"/>
  <c r="G38" i="56"/>
  <c r="H38" i="56" s="1"/>
  <c r="F38" i="56"/>
  <c r="T37" i="56"/>
  <c r="P37" i="56"/>
  <c r="L37" i="56"/>
  <c r="H37" i="56"/>
  <c r="T34" i="56"/>
  <c r="P34" i="56"/>
  <c r="L34" i="56"/>
  <c r="H34" i="56"/>
  <c r="T33" i="56"/>
  <c r="P33" i="56"/>
  <c r="L33" i="56"/>
  <c r="H33" i="56"/>
  <c r="T32" i="56"/>
  <c r="P32" i="56"/>
  <c r="L32" i="56"/>
  <c r="H32" i="56"/>
  <c r="T31" i="56"/>
  <c r="P31" i="56"/>
  <c r="L31" i="56"/>
  <c r="H31" i="56"/>
  <c r="T30" i="56"/>
  <c r="P30" i="56"/>
  <c r="L30" i="56"/>
  <c r="H30" i="56"/>
  <c r="T29" i="56"/>
  <c r="P29" i="56"/>
  <c r="L29" i="56"/>
  <c r="H29" i="56"/>
  <c r="T25" i="56"/>
  <c r="P25" i="56"/>
  <c r="L25" i="56"/>
  <c r="H25" i="56"/>
  <c r="S21" i="56"/>
  <c r="T21" i="56" s="1"/>
  <c r="R21" i="56"/>
  <c r="P21" i="56"/>
  <c r="O21" i="56"/>
  <c r="N21" i="56"/>
  <c r="K21" i="56"/>
  <c r="L21" i="56" s="1"/>
  <c r="J21" i="56"/>
  <c r="H21" i="56"/>
  <c r="G21" i="56"/>
  <c r="F21" i="56"/>
  <c r="T20" i="56"/>
  <c r="P20" i="56"/>
  <c r="L20" i="56"/>
  <c r="H20" i="56"/>
  <c r="T19" i="56"/>
  <c r="P19" i="56"/>
  <c r="L19" i="56"/>
  <c r="H19" i="56"/>
  <c r="T18" i="56"/>
  <c r="P18" i="56"/>
  <c r="L18" i="56"/>
  <c r="H18" i="56"/>
  <c r="T17" i="56"/>
  <c r="P17" i="56"/>
  <c r="L17" i="56"/>
  <c r="H17" i="56"/>
  <c r="T16" i="56"/>
  <c r="P16" i="56"/>
  <c r="L16" i="56"/>
  <c r="H16" i="56"/>
  <c r="T15" i="56"/>
  <c r="P15" i="56"/>
  <c r="L15" i="56"/>
  <c r="H15" i="56"/>
  <c r="T14" i="56"/>
  <c r="P14" i="56"/>
  <c r="L14" i="56"/>
  <c r="H14" i="56"/>
  <c r="T13" i="56"/>
  <c r="P13" i="56"/>
  <c r="L13" i="56"/>
  <c r="H13" i="56"/>
  <c r="S9" i="56"/>
  <c r="R9" i="56"/>
  <c r="T9" i="56" s="1"/>
  <c r="O9" i="56"/>
  <c r="P9" i="56" s="1"/>
  <c r="N9" i="56"/>
  <c r="K9" i="56"/>
  <c r="L9" i="56" s="1"/>
  <c r="J9" i="56"/>
  <c r="G9" i="56"/>
  <c r="H9" i="56" s="1"/>
  <c r="F9" i="56"/>
  <c r="T8" i="56"/>
  <c r="P8" i="56"/>
  <c r="L8" i="56"/>
  <c r="H8" i="56"/>
  <c r="T7" i="56"/>
  <c r="P7" i="56"/>
  <c r="L7" i="56"/>
  <c r="H7" i="56"/>
  <c r="T6" i="56"/>
  <c r="P6" i="56"/>
  <c r="L6" i="56"/>
  <c r="H6" i="56"/>
  <c r="T5" i="56"/>
  <c r="P5" i="56"/>
  <c r="L5" i="56"/>
  <c r="H5" i="56"/>
  <c r="F60" i="55" l="1"/>
  <c r="N59" i="55"/>
  <c r="N60" i="55" s="1"/>
  <c r="L59" i="55"/>
  <c r="L60" i="55" s="1"/>
  <c r="J59" i="55"/>
  <c r="J60" i="55" s="1"/>
  <c r="H59" i="55"/>
  <c r="H60" i="55" s="1"/>
  <c r="F59" i="55"/>
  <c r="J58" i="55"/>
  <c r="H58" i="55"/>
  <c r="F58" i="55"/>
  <c r="N57" i="55"/>
  <c r="N58" i="55" s="1"/>
  <c r="L57" i="55"/>
  <c r="L58" i="55" s="1"/>
  <c r="J57" i="55"/>
  <c r="H57" i="55"/>
  <c r="F57" i="55"/>
  <c r="P48" i="54" l="1"/>
  <c r="L48" i="54"/>
  <c r="H48" i="54"/>
  <c r="P47" i="54"/>
  <c r="L47" i="54"/>
  <c r="H47" i="54"/>
  <c r="P43" i="54"/>
  <c r="L43" i="54"/>
  <c r="H43" i="54"/>
  <c r="P42" i="54"/>
  <c r="L42" i="54"/>
  <c r="H42" i="54"/>
  <c r="O38" i="54"/>
  <c r="N38" i="54"/>
  <c r="L38" i="54"/>
  <c r="K38" i="54"/>
  <c r="J38" i="54"/>
  <c r="G38" i="54"/>
  <c r="F38" i="54"/>
  <c r="P37" i="54"/>
  <c r="L37" i="54"/>
  <c r="H37" i="54"/>
  <c r="P34" i="54"/>
  <c r="L34" i="54"/>
  <c r="H34" i="54"/>
  <c r="P33" i="54"/>
  <c r="L33" i="54"/>
  <c r="H33" i="54"/>
  <c r="P32" i="54"/>
  <c r="L32" i="54"/>
  <c r="H32" i="54"/>
  <c r="P31" i="54"/>
  <c r="L31" i="54"/>
  <c r="H31" i="54"/>
  <c r="P30" i="54"/>
  <c r="L30" i="54"/>
  <c r="H30" i="54"/>
  <c r="P29" i="54"/>
  <c r="P38" i="54" s="1"/>
  <c r="L29" i="54"/>
  <c r="H29" i="54"/>
  <c r="H38" i="54" s="1"/>
  <c r="P25" i="54"/>
  <c r="L25" i="54"/>
  <c r="H25" i="54"/>
  <c r="O21" i="54"/>
  <c r="N21" i="54"/>
  <c r="K21" i="54"/>
  <c r="J21" i="54"/>
  <c r="G21" i="54"/>
  <c r="F21" i="54"/>
  <c r="P20" i="54"/>
  <c r="L20" i="54"/>
  <c r="H20" i="54"/>
  <c r="P19" i="54"/>
  <c r="L19" i="54"/>
  <c r="H19" i="54"/>
  <c r="P18" i="54"/>
  <c r="L18" i="54"/>
  <c r="H18" i="54"/>
  <c r="P17" i="54"/>
  <c r="L17" i="54"/>
  <c r="H17" i="54"/>
  <c r="P16" i="54"/>
  <c r="L16" i="54"/>
  <c r="H16" i="54"/>
  <c r="P15" i="54"/>
  <c r="L15" i="54"/>
  <c r="H15" i="54"/>
  <c r="P14" i="54"/>
  <c r="L14" i="54"/>
  <c r="H14" i="54"/>
  <c r="P13" i="54"/>
  <c r="P21" i="54" s="1"/>
  <c r="L13" i="54"/>
  <c r="L21" i="54" s="1"/>
  <c r="H13" i="54"/>
  <c r="H21" i="54" s="1"/>
  <c r="O9" i="54"/>
  <c r="N9" i="54"/>
  <c r="K9" i="54"/>
  <c r="J9" i="54"/>
  <c r="G9" i="54"/>
  <c r="F9" i="54"/>
  <c r="P8" i="54"/>
  <c r="P9" i="54" s="1"/>
  <c r="L8" i="54"/>
  <c r="H8" i="54"/>
  <c r="P7" i="54"/>
  <c r="L7" i="54"/>
  <c r="H7" i="54"/>
  <c r="P6" i="54"/>
  <c r="L6" i="54"/>
  <c r="H6" i="54"/>
  <c r="P5" i="54"/>
  <c r="L5" i="54"/>
  <c r="L9" i="54" s="1"/>
  <c r="H5" i="54"/>
  <c r="H9" i="54" s="1"/>
  <c r="L60" i="53" l="1"/>
  <c r="N59" i="53"/>
  <c r="N60" i="53" s="1"/>
  <c r="L59" i="53"/>
  <c r="J59" i="53"/>
  <c r="J60" i="53" s="1"/>
  <c r="H59" i="53"/>
  <c r="H60" i="53" s="1"/>
  <c r="F59" i="53"/>
  <c r="F60" i="53" s="1"/>
  <c r="H58" i="53"/>
  <c r="F58" i="53"/>
  <c r="N57" i="53"/>
  <c r="N58" i="53" s="1"/>
  <c r="L57" i="53"/>
  <c r="L58" i="53" s="1"/>
  <c r="J57" i="53"/>
  <c r="J58" i="53" s="1"/>
  <c r="H57" i="53"/>
  <c r="F57" i="53"/>
  <c r="W38" i="52" l="1"/>
  <c r="V38" i="52"/>
  <c r="T38" i="52"/>
  <c r="S38" i="52"/>
  <c r="R38" i="52"/>
  <c r="P38" i="52"/>
  <c r="O38" i="52"/>
  <c r="N38" i="52"/>
  <c r="L38" i="52"/>
  <c r="K38" i="52"/>
  <c r="J38" i="52"/>
  <c r="H38" i="52"/>
  <c r="G38" i="52"/>
  <c r="F38" i="52"/>
  <c r="X33" i="52"/>
  <c r="X38" i="52" s="1"/>
  <c r="X21" i="52"/>
  <c r="W21" i="52"/>
  <c r="V21" i="52"/>
  <c r="T21" i="52"/>
  <c r="S21" i="52"/>
  <c r="R21" i="52"/>
  <c r="P21" i="52"/>
  <c r="O21" i="52"/>
  <c r="N21" i="52"/>
  <c r="L21" i="52"/>
  <c r="K21" i="52"/>
  <c r="J21" i="52"/>
  <c r="H21" i="52"/>
  <c r="G21" i="52"/>
  <c r="F21" i="52"/>
  <c r="X9" i="52"/>
  <c r="W9" i="52"/>
  <c r="V9" i="52"/>
  <c r="S9" i="52"/>
  <c r="R9" i="52"/>
  <c r="O9" i="52"/>
  <c r="N9" i="52"/>
  <c r="K9" i="52"/>
  <c r="J9" i="52"/>
  <c r="G9" i="52"/>
  <c r="F9" i="52"/>
  <c r="X8" i="52"/>
  <c r="T8" i="52"/>
  <c r="P8" i="52"/>
  <c r="L8" i="52"/>
  <c r="H8" i="52"/>
  <c r="X7" i="52"/>
  <c r="T7" i="52"/>
  <c r="P7" i="52"/>
  <c r="L7" i="52"/>
  <c r="H7" i="52"/>
  <c r="X6" i="52"/>
  <c r="T6" i="52"/>
  <c r="T9" i="52" s="1"/>
  <c r="P6" i="52"/>
  <c r="L6" i="52"/>
  <c r="H6" i="52"/>
  <c r="X5" i="52"/>
  <c r="T5" i="52"/>
  <c r="P5" i="52"/>
  <c r="P9" i="52" s="1"/>
  <c r="L5" i="52"/>
  <c r="L9" i="52" s="1"/>
  <c r="H5" i="52"/>
  <c r="H9" i="52" s="1"/>
  <c r="X38" i="51"/>
  <c r="W38" i="51"/>
  <c r="V38" i="51"/>
  <c r="T38" i="51"/>
  <c r="S38" i="51"/>
  <c r="R38" i="51"/>
  <c r="P38" i="51"/>
  <c r="O38" i="51"/>
  <c r="N38" i="51"/>
  <c r="L38" i="51"/>
  <c r="K38" i="51"/>
  <c r="J38" i="51"/>
  <c r="H38" i="51"/>
  <c r="G38" i="51"/>
  <c r="F38" i="51"/>
  <c r="X21" i="51"/>
  <c r="W21" i="51"/>
  <c r="V21" i="51"/>
  <c r="T21" i="51"/>
  <c r="S21" i="51"/>
  <c r="R21" i="51"/>
  <c r="P21" i="51"/>
  <c r="O21" i="51"/>
  <c r="N21" i="51"/>
  <c r="L21" i="51"/>
  <c r="K21" i="51"/>
  <c r="J21" i="51"/>
  <c r="H21" i="51"/>
  <c r="G21" i="51"/>
  <c r="F21" i="51"/>
  <c r="W9" i="51"/>
  <c r="V9" i="51"/>
  <c r="S9" i="51"/>
  <c r="R9" i="51"/>
  <c r="O9" i="51"/>
  <c r="N9" i="51"/>
  <c r="K9" i="51"/>
  <c r="J9" i="51"/>
  <c r="G9" i="51"/>
  <c r="F9" i="51"/>
  <c r="X8" i="51"/>
  <c r="T8" i="51"/>
  <c r="P8" i="51"/>
  <c r="L8" i="51"/>
  <c r="H8" i="51"/>
  <c r="X7" i="51"/>
  <c r="T7" i="51"/>
  <c r="P7" i="51"/>
  <c r="L7" i="51"/>
  <c r="H7" i="51"/>
  <c r="X6" i="51"/>
  <c r="T6" i="51"/>
  <c r="P6" i="51"/>
  <c r="L6" i="51"/>
  <c r="H6" i="51"/>
  <c r="X5" i="51"/>
  <c r="X9" i="51" s="1"/>
  <c r="T5" i="51"/>
  <c r="T9" i="51" s="1"/>
  <c r="P5" i="51"/>
  <c r="P9" i="51" s="1"/>
  <c r="L5" i="51"/>
  <c r="L9" i="51" s="1"/>
  <c r="H5" i="51"/>
  <c r="H9" i="51" s="1"/>
  <c r="X38" i="50"/>
  <c r="W38" i="50"/>
  <c r="V38" i="50"/>
  <c r="T38" i="50"/>
  <c r="S38" i="50"/>
  <c r="R38" i="50"/>
  <c r="P38" i="50"/>
  <c r="O38" i="50"/>
  <c r="N38" i="50"/>
  <c r="L38" i="50"/>
  <c r="K38" i="50"/>
  <c r="J38" i="50"/>
  <c r="H38" i="50"/>
  <c r="G38" i="50"/>
  <c r="F38" i="50"/>
  <c r="X21" i="50"/>
  <c r="W21" i="50"/>
  <c r="V21" i="50"/>
  <c r="T21" i="50"/>
  <c r="S21" i="50"/>
  <c r="R21" i="50"/>
  <c r="P21" i="50"/>
  <c r="O21" i="50"/>
  <c r="N21" i="50"/>
  <c r="L21" i="50"/>
  <c r="K21" i="50"/>
  <c r="J21" i="50"/>
  <c r="H21" i="50"/>
  <c r="G21" i="50"/>
  <c r="F21" i="50"/>
  <c r="W9" i="50"/>
  <c r="V9" i="50"/>
  <c r="S9" i="50"/>
  <c r="R9" i="50"/>
  <c r="P9" i="50"/>
  <c r="O9" i="50"/>
  <c r="N9" i="50"/>
  <c r="K9" i="50"/>
  <c r="J9" i="50"/>
  <c r="G9" i="50"/>
  <c r="F9" i="50"/>
  <c r="X8" i="50"/>
  <c r="T8" i="50"/>
  <c r="P8" i="50"/>
  <c r="L8" i="50"/>
  <c r="H8" i="50"/>
  <c r="X7" i="50"/>
  <c r="T7" i="50"/>
  <c r="P7" i="50"/>
  <c r="L7" i="50"/>
  <c r="H7" i="50"/>
  <c r="X6" i="50"/>
  <c r="T6" i="50"/>
  <c r="P6" i="50"/>
  <c r="L6" i="50"/>
  <c r="H6" i="50"/>
  <c r="X5" i="50"/>
  <c r="X9" i="50" s="1"/>
  <c r="T5" i="50"/>
  <c r="T9" i="50" s="1"/>
  <c r="P5" i="50"/>
  <c r="L5" i="50"/>
  <c r="L9" i="50" s="1"/>
  <c r="H5" i="50"/>
  <c r="H9" i="50" s="1"/>
  <c r="N59" i="49" l="1"/>
  <c r="N60" i="49" s="1"/>
  <c r="L59" i="49"/>
  <c r="L60" i="49" s="1"/>
  <c r="J59" i="49"/>
  <c r="J60" i="49" s="1"/>
  <c r="H59" i="49"/>
  <c r="H60" i="49" s="1"/>
  <c r="F59" i="49"/>
  <c r="F60" i="49" s="1"/>
  <c r="H58" i="49"/>
  <c r="F58" i="49"/>
  <c r="N57" i="49"/>
  <c r="N58" i="49" s="1"/>
  <c r="L57" i="49"/>
  <c r="L58" i="49" s="1"/>
  <c r="J57" i="49"/>
  <c r="J58" i="49" s="1"/>
  <c r="H57" i="49"/>
  <c r="F57" i="49"/>
  <c r="L60" i="48"/>
  <c r="J60" i="48"/>
  <c r="H60" i="48"/>
  <c r="N59" i="48"/>
  <c r="N60" i="48" s="1"/>
  <c r="L59" i="48"/>
  <c r="J59" i="48"/>
  <c r="H59" i="48"/>
  <c r="F59" i="48"/>
  <c r="F60" i="48" s="1"/>
  <c r="N58" i="48"/>
  <c r="L58" i="48"/>
  <c r="N57" i="48"/>
  <c r="L57" i="48"/>
  <c r="J57" i="48"/>
  <c r="J58" i="48" s="1"/>
  <c r="H57" i="48"/>
  <c r="H58" i="48" s="1"/>
  <c r="F57" i="48"/>
  <c r="F58" i="48" s="1"/>
  <c r="N59" i="47"/>
  <c r="N60" i="47" s="1"/>
  <c r="L59" i="47"/>
  <c r="L60" i="47" s="1"/>
  <c r="J59" i="47"/>
  <c r="J60" i="47" s="1"/>
  <c r="H59" i="47"/>
  <c r="H60" i="47" s="1"/>
  <c r="F59" i="47"/>
  <c r="F60" i="47" s="1"/>
  <c r="H58" i="47"/>
  <c r="F58" i="47"/>
  <c r="N57" i="47"/>
  <c r="N58" i="47" s="1"/>
  <c r="L57" i="47"/>
  <c r="L58" i="47" s="1"/>
  <c r="J57" i="47"/>
  <c r="J58" i="47" s="1"/>
  <c r="H57" i="47"/>
  <c r="F57" i="47"/>
  <c r="T9" i="46" l="1"/>
  <c r="S9" i="46"/>
  <c r="R9" i="46"/>
  <c r="O9" i="46"/>
  <c r="P9" i="46" s="1"/>
  <c r="N9" i="46"/>
  <c r="K9" i="46"/>
  <c r="L9" i="46" s="1"/>
  <c r="J9" i="46"/>
  <c r="G9" i="46"/>
  <c r="H9" i="46" s="1"/>
  <c r="F9" i="46"/>
  <c r="W9" i="45"/>
  <c r="X9" i="45" s="1"/>
  <c r="V9" i="45"/>
  <c r="T9" i="45"/>
  <c r="S9" i="45"/>
  <c r="R9" i="45"/>
  <c r="O9" i="45"/>
  <c r="P9" i="45" s="1"/>
  <c r="N9" i="45"/>
  <c r="K9" i="45"/>
  <c r="J9" i="45"/>
  <c r="L9" i="45" s="1"/>
  <c r="H9" i="45"/>
  <c r="G9" i="45"/>
  <c r="F9" i="45"/>
  <c r="W9" i="44"/>
  <c r="X9" i="44" s="1"/>
  <c r="V9" i="44"/>
  <c r="S9" i="44"/>
  <c r="T9" i="44" s="1"/>
  <c r="R9" i="44"/>
  <c r="O9" i="44"/>
  <c r="P9" i="44" s="1"/>
  <c r="N9" i="44"/>
  <c r="K9" i="44"/>
  <c r="L9" i="44" s="1"/>
  <c r="J9" i="44"/>
  <c r="H9" i="44"/>
  <c r="G9" i="44"/>
  <c r="F9" i="44"/>
  <c r="W9" i="43"/>
  <c r="X9" i="43" s="1"/>
  <c r="V9" i="43"/>
  <c r="S9" i="43"/>
  <c r="R9" i="43"/>
  <c r="T9" i="43" s="1"/>
  <c r="P9" i="43"/>
  <c r="O9" i="43"/>
  <c r="N9" i="43"/>
  <c r="K9" i="43"/>
  <c r="L9" i="43" s="1"/>
  <c r="J9" i="43"/>
  <c r="G9" i="43"/>
  <c r="H9" i="43" s="1"/>
  <c r="F9" i="43"/>
  <c r="W9" i="42"/>
  <c r="X9" i="42" s="1"/>
  <c r="V9" i="42"/>
  <c r="S9" i="42"/>
  <c r="T9" i="42" s="1"/>
  <c r="R9" i="42"/>
  <c r="O9" i="42"/>
  <c r="P9" i="42" s="1"/>
  <c r="N9" i="42"/>
  <c r="K9" i="42"/>
  <c r="L9" i="42" s="1"/>
  <c r="J9" i="42"/>
  <c r="G9" i="42"/>
  <c r="F9" i="42"/>
  <c r="H9" i="42" s="1"/>
  <c r="N60" i="41" l="1"/>
  <c r="N59" i="41"/>
  <c r="L59" i="41"/>
  <c r="L60" i="41" s="1"/>
  <c r="J59" i="41"/>
  <c r="J60" i="41" s="1"/>
  <c r="H59" i="41"/>
  <c r="H60" i="41" s="1"/>
  <c r="F59" i="41"/>
  <c r="F60" i="41" s="1"/>
  <c r="N57" i="41"/>
  <c r="N58" i="41" s="1"/>
  <c r="L57" i="41"/>
  <c r="L58" i="41" s="1"/>
  <c r="J57" i="41"/>
  <c r="J58" i="41" s="1"/>
  <c r="H57" i="41"/>
  <c r="H58" i="41" s="1"/>
  <c r="F57" i="41"/>
  <c r="F58" i="41" s="1"/>
  <c r="H60" i="40"/>
  <c r="F60" i="40"/>
  <c r="N59" i="40"/>
  <c r="N60" i="40" s="1"/>
  <c r="L59" i="40"/>
  <c r="L60" i="40" s="1"/>
  <c r="J59" i="40"/>
  <c r="J60" i="40" s="1"/>
  <c r="H59" i="40"/>
  <c r="F59" i="40"/>
  <c r="L58" i="40"/>
  <c r="J58" i="40"/>
  <c r="H58" i="40"/>
  <c r="N57" i="40"/>
  <c r="N58" i="40" s="1"/>
  <c r="L57" i="40"/>
  <c r="J57" i="40"/>
  <c r="H57" i="40"/>
  <c r="F57" i="40"/>
  <c r="F58" i="40" s="1"/>
  <c r="N60" i="39"/>
  <c r="L60" i="39"/>
  <c r="N59" i="39"/>
  <c r="L59" i="39"/>
  <c r="J59" i="39"/>
  <c r="J60" i="39" s="1"/>
  <c r="H59" i="39"/>
  <c r="H60" i="39" s="1"/>
  <c r="F59" i="39"/>
  <c r="F60" i="39" s="1"/>
  <c r="N57" i="39"/>
  <c r="N58" i="39" s="1"/>
  <c r="L57" i="39"/>
  <c r="L58" i="39" s="1"/>
  <c r="J57" i="39"/>
  <c r="J58" i="39" s="1"/>
  <c r="H57" i="39"/>
  <c r="H58" i="39" s="1"/>
  <c r="F57" i="39"/>
  <c r="F58" i="39" s="1"/>
  <c r="H60" i="38"/>
  <c r="F60" i="38"/>
  <c r="N59" i="38"/>
  <c r="N60" i="38" s="1"/>
  <c r="L59" i="38"/>
  <c r="L60" i="38" s="1"/>
  <c r="J59" i="38"/>
  <c r="J60" i="38" s="1"/>
  <c r="H59" i="38"/>
  <c r="F59" i="38"/>
  <c r="L58" i="38"/>
  <c r="J58" i="38"/>
  <c r="H58" i="38"/>
  <c r="N57" i="38"/>
  <c r="N58" i="38" s="1"/>
  <c r="L57" i="38"/>
  <c r="J57" i="38"/>
  <c r="H57" i="38"/>
  <c r="F57" i="38"/>
  <c r="F58" i="38" s="1"/>
  <c r="N60" i="37"/>
  <c r="L60" i="37"/>
  <c r="N59" i="37"/>
  <c r="L59" i="37"/>
  <c r="J59" i="37"/>
  <c r="J60" i="37" s="1"/>
  <c r="H59" i="37"/>
  <c r="H60" i="37" s="1"/>
  <c r="F59" i="37"/>
  <c r="F60" i="37" s="1"/>
  <c r="N57" i="37"/>
  <c r="N58" i="37" s="1"/>
  <c r="L57" i="37"/>
  <c r="L58" i="37" s="1"/>
  <c r="J57" i="37"/>
  <c r="J58" i="37" s="1"/>
  <c r="H57" i="37"/>
  <c r="H58" i="37" s="1"/>
  <c r="F57" i="37"/>
  <c r="F58" i="37" s="1"/>
  <c r="X52" i="36" l="1"/>
  <c r="T52" i="36"/>
  <c r="P52" i="36"/>
  <c r="L52" i="36"/>
  <c r="X47" i="36"/>
  <c r="T47" i="36"/>
  <c r="P47" i="36"/>
  <c r="L47" i="36"/>
  <c r="X42" i="36"/>
  <c r="T42" i="36"/>
  <c r="P42" i="36"/>
  <c r="L42" i="36"/>
  <c r="W38" i="36"/>
  <c r="V38" i="36"/>
  <c r="S38" i="36"/>
  <c r="R38" i="36"/>
  <c r="O38" i="36"/>
  <c r="N38" i="36"/>
  <c r="L38" i="36"/>
  <c r="K38" i="36"/>
  <c r="J38" i="36"/>
  <c r="X37" i="36"/>
  <c r="T37" i="36"/>
  <c r="P37" i="36"/>
  <c r="L37" i="36"/>
  <c r="X33" i="36"/>
  <c r="T33" i="36"/>
  <c r="P33" i="36"/>
  <c r="L33" i="36"/>
  <c r="X31" i="36"/>
  <c r="T31" i="36"/>
  <c r="P31" i="36"/>
  <c r="P38" i="36" s="1"/>
  <c r="L31" i="36"/>
  <c r="X29" i="36"/>
  <c r="X38" i="36" s="1"/>
  <c r="T29" i="36"/>
  <c r="T38" i="36" s="1"/>
  <c r="P29" i="36"/>
  <c r="L29" i="36"/>
  <c r="X25" i="36"/>
  <c r="T25" i="36"/>
  <c r="P25" i="36"/>
  <c r="L25" i="36"/>
  <c r="W21" i="36"/>
  <c r="V21" i="36"/>
  <c r="S21" i="36"/>
  <c r="R21" i="36"/>
  <c r="O21" i="36"/>
  <c r="N21" i="36"/>
  <c r="L21" i="36"/>
  <c r="K21" i="36"/>
  <c r="J21" i="36"/>
  <c r="X20" i="36"/>
  <c r="T20" i="36"/>
  <c r="P20" i="36"/>
  <c r="L20" i="36"/>
  <c r="X19" i="36"/>
  <c r="T19" i="36"/>
  <c r="P19" i="36"/>
  <c r="L19" i="36"/>
  <c r="X18" i="36"/>
  <c r="T18" i="36"/>
  <c r="P18" i="36"/>
  <c r="L18" i="36"/>
  <c r="X17" i="36"/>
  <c r="T17" i="36"/>
  <c r="P17" i="36"/>
  <c r="L17" i="36"/>
  <c r="X16" i="36"/>
  <c r="T16" i="36"/>
  <c r="P16" i="36"/>
  <c r="L16" i="36"/>
  <c r="X15" i="36"/>
  <c r="T15" i="36"/>
  <c r="P15" i="36"/>
  <c r="L15" i="36"/>
  <c r="X14" i="36"/>
  <c r="T14" i="36"/>
  <c r="P14" i="36"/>
  <c r="P21" i="36" s="1"/>
  <c r="L14" i="36"/>
  <c r="X13" i="36"/>
  <c r="X21" i="36" s="1"/>
  <c r="T13" i="36"/>
  <c r="T21" i="36" s="1"/>
  <c r="P13" i="36"/>
  <c r="L13" i="36"/>
  <c r="W9" i="36"/>
  <c r="V9" i="36"/>
  <c r="S9" i="36"/>
  <c r="R9" i="36"/>
  <c r="O9" i="36"/>
  <c r="N9" i="36"/>
  <c r="L9" i="36"/>
  <c r="K9" i="36"/>
  <c r="J9" i="36"/>
  <c r="X8" i="36"/>
  <c r="T8" i="36"/>
  <c r="P8" i="36"/>
  <c r="L8" i="36"/>
  <c r="X7" i="36"/>
  <c r="T7" i="36"/>
  <c r="P7" i="36"/>
  <c r="L7" i="36"/>
  <c r="X6" i="36"/>
  <c r="T6" i="36"/>
  <c r="P6" i="36"/>
  <c r="L6" i="36"/>
  <c r="X5" i="36"/>
  <c r="X9" i="36" s="1"/>
  <c r="T5" i="36"/>
  <c r="T9" i="36" s="1"/>
  <c r="P5" i="36"/>
  <c r="P9" i="36" s="1"/>
  <c r="L5" i="36"/>
  <c r="N59" i="34" l="1"/>
  <c r="N60" i="34" s="1"/>
  <c r="L59" i="34"/>
  <c r="L60" i="34" s="1"/>
  <c r="J59" i="34"/>
  <c r="H59" i="34"/>
  <c r="H60" i="34" s="1"/>
  <c r="F59" i="34"/>
  <c r="F60" i="34" s="1"/>
  <c r="N58" i="34"/>
  <c r="F58" i="34"/>
  <c r="N57" i="34"/>
  <c r="L57" i="34"/>
  <c r="L58" i="34" s="1"/>
  <c r="J57" i="34"/>
  <c r="J58" i="34" s="1"/>
  <c r="H57" i="34"/>
  <c r="H58" i="34" s="1"/>
  <c r="F57" i="34"/>
  <c r="N21" i="34"/>
  <c r="N24" i="34" s="1"/>
  <c r="N25" i="34" s="1"/>
  <c r="L21" i="34"/>
  <c r="L24" i="34" s="1"/>
  <c r="L25" i="34" s="1"/>
  <c r="J21" i="34"/>
  <c r="J60" i="34" s="1"/>
  <c r="H21" i="34"/>
  <c r="H24" i="34" s="1"/>
  <c r="H25" i="34" s="1"/>
  <c r="N15" i="34"/>
  <c r="N23" i="34" s="1"/>
  <c r="L15" i="34"/>
  <c r="L23" i="34" s="1"/>
  <c r="J15" i="34"/>
  <c r="J23" i="34" s="1"/>
  <c r="H15" i="34"/>
  <c r="H23" i="34" s="1"/>
  <c r="N60" i="33"/>
  <c r="J60" i="33"/>
  <c r="N59" i="33"/>
  <c r="L59" i="33"/>
  <c r="L60" i="33" s="1"/>
  <c r="J59" i="33"/>
  <c r="H59" i="33"/>
  <c r="H60" i="33" s="1"/>
  <c r="F59" i="33"/>
  <c r="F60" i="33" s="1"/>
  <c r="N58" i="33"/>
  <c r="N57" i="33"/>
  <c r="L57" i="33"/>
  <c r="L58" i="33" s="1"/>
  <c r="J57" i="33"/>
  <c r="J58" i="33" s="1"/>
  <c r="H57" i="33"/>
  <c r="H58" i="33" s="1"/>
  <c r="F57" i="33"/>
  <c r="F58" i="33" s="1"/>
  <c r="J24" i="34" l="1"/>
  <c r="J25" i="34" s="1"/>
  <c r="N59" i="31" l="1"/>
  <c r="N60" i="31" s="1"/>
  <c r="L59" i="31"/>
  <c r="L60" i="31" s="1"/>
  <c r="J59" i="31"/>
  <c r="J60" i="31" s="1"/>
  <c r="H59" i="31"/>
  <c r="H60" i="31" s="1"/>
  <c r="F59" i="31"/>
  <c r="F60" i="31" s="1"/>
  <c r="F58" i="31"/>
  <c r="N57" i="31"/>
  <c r="N58" i="31" s="1"/>
  <c r="L57" i="31"/>
  <c r="L58" i="31" s="1"/>
  <c r="J57" i="31"/>
  <c r="J58" i="31" s="1"/>
  <c r="H57" i="31"/>
  <c r="H58" i="31" s="1"/>
  <c r="F57" i="31"/>
  <c r="X52" i="30" l="1"/>
  <c r="X47" i="30"/>
  <c r="X42" i="30"/>
  <c r="W38" i="30"/>
  <c r="V38" i="30"/>
  <c r="X37" i="30"/>
  <c r="X33" i="30"/>
  <c r="X31" i="30"/>
  <c r="X29" i="30"/>
  <c r="X38" i="30" s="1"/>
  <c r="X25" i="30"/>
  <c r="W21" i="30"/>
  <c r="V21" i="30"/>
  <c r="X20" i="30"/>
  <c r="X19" i="30"/>
  <c r="X18" i="30"/>
  <c r="X17" i="30"/>
  <c r="X16" i="30"/>
  <c r="X15" i="30"/>
  <c r="X14" i="30"/>
  <c r="X13" i="30"/>
  <c r="X21" i="30" s="1"/>
  <c r="W9" i="30"/>
  <c r="V9" i="30"/>
  <c r="X8" i="30"/>
  <c r="X7" i="30"/>
  <c r="X6" i="30"/>
  <c r="X9" i="30" s="1"/>
  <c r="X5" i="30"/>
  <c r="W21" i="29"/>
  <c r="N60" i="28" l="1"/>
  <c r="L60" i="28"/>
  <c r="N59" i="28"/>
  <c r="L59" i="28"/>
  <c r="J59" i="28"/>
  <c r="J60" i="28" s="1"/>
  <c r="H59" i="28"/>
  <c r="H60" i="28" s="1"/>
  <c r="F59" i="28"/>
  <c r="F60" i="28" s="1"/>
  <c r="H58" i="28"/>
  <c r="F58" i="28"/>
  <c r="N57" i="28"/>
  <c r="N58" i="28" s="1"/>
  <c r="L57" i="28"/>
  <c r="L58" i="28" s="1"/>
  <c r="J57" i="28"/>
  <c r="J58" i="28" s="1"/>
  <c r="H57" i="28"/>
  <c r="F57" i="28"/>
  <c r="N24" i="28"/>
  <c r="N25" i="28" s="1"/>
  <c r="N21" i="28"/>
  <c r="N15" i="28"/>
  <c r="N23" i="28" s="1"/>
  <c r="N60" i="27"/>
  <c r="F60" i="27"/>
  <c r="N59" i="27"/>
  <c r="L59" i="27"/>
  <c r="L60" i="27" s="1"/>
  <c r="J59" i="27"/>
  <c r="J60" i="27" s="1"/>
  <c r="H59" i="27"/>
  <c r="H60" i="27" s="1"/>
  <c r="F59" i="27"/>
  <c r="J58" i="27"/>
  <c r="H58" i="27"/>
  <c r="F58" i="27"/>
  <c r="N57" i="27"/>
  <c r="N58" i="27" s="1"/>
  <c r="L57" i="27"/>
  <c r="L58" i="27" s="1"/>
  <c r="J57" i="27"/>
  <c r="H57" i="27"/>
  <c r="F57" i="27"/>
  <c r="F60" i="26" l="1"/>
  <c r="N59" i="26"/>
  <c r="N60" i="26" s="1"/>
  <c r="L59" i="26"/>
  <c r="L60" i="26" s="1"/>
  <c r="J59" i="26"/>
  <c r="J60" i="26" s="1"/>
  <c r="H59" i="26"/>
  <c r="H60" i="26" s="1"/>
  <c r="F59" i="26"/>
  <c r="J58" i="26"/>
  <c r="H58" i="26"/>
  <c r="F58" i="26"/>
  <c r="N57" i="26"/>
  <c r="N58" i="26" s="1"/>
  <c r="L57" i="26"/>
  <c r="L58" i="26" s="1"/>
  <c r="J57" i="26"/>
  <c r="H57" i="26"/>
  <c r="F57" i="26"/>
  <c r="N60" i="25"/>
  <c r="L60" i="25"/>
  <c r="J60" i="25"/>
  <c r="N59" i="25"/>
  <c r="L59" i="25"/>
  <c r="J59" i="25"/>
  <c r="H59" i="25"/>
  <c r="H60" i="25" s="1"/>
  <c r="F59" i="25"/>
  <c r="F60" i="25" s="1"/>
  <c r="N58" i="25"/>
  <c r="N57" i="25"/>
  <c r="L57" i="25"/>
  <c r="L58" i="25" s="1"/>
  <c r="J57" i="25"/>
  <c r="J58" i="25" s="1"/>
  <c r="H57" i="25"/>
  <c r="H58" i="25" s="1"/>
  <c r="F57" i="25"/>
  <c r="F58" i="25" s="1"/>
  <c r="F60" i="24"/>
  <c r="N59" i="24"/>
  <c r="N60" i="24" s="1"/>
  <c r="L59" i="24"/>
  <c r="L60" i="24" s="1"/>
  <c r="J59" i="24"/>
  <c r="J60" i="24" s="1"/>
  <c r="H59" i="24"/>
  <c r="H60" i="24" s="1"/>
  <c r="F59" i="24"/>
  <c r="J58" i="24"/>
  <c r="H58" i="24"/>
  <c r="F58" i="24"/>
  <c r="N57" i="24"/>
  <c r="N58" i="24" s="1"/>
  <c r="L57" i="24"/>
  <c r="L58" i="24" s="1"/>
  <c r="J57" i="24"/>
  <c r="H57" i="24"/>
  <c r="F57" i="24"/>
  <c r="N60" i="23"/>
  <c r="L60" i="23"/>
  <c r="J60" i="23"/>
  <c r="N59" i="23"/>
  <c r="L59" i="23"/>
  <c r="J59" i="23"/>
  <c r="H59" i="23"/>
  <c r="H60" i="23" s="1"/>
  <c r="F59" i="23"/>
  <c r="F60" i="23" s="1"/>
  <c r="N58" i="23"/>
  <c r="N57" i="23"/>
  <c r="L57" i="23"/>
  <c r="L58" i="23" s="1"/>
  <c r="J57" i="23"/>
  <c r="J58" i="23" s="1"/>
  <c r="H57" i="23"/>
  <c r="H58" i="23" s="1"/>
  <c r="F57" i="23"/>
  <c r="F58" i="23" s="1"/>
  <c r="F60" i="22"/>
  <c r="N59" i="22"/>
  <c r="N60" i="22" s="1"/>
  <c r="L59" i="22"/>
  <c r="L60" i="22" s="1"/>
  <c r="J59" i="22"/>
  <c r="J60" i="22" s="1"/>
  <c r="H59" i="22"/>
  <c r="H60" i="22" s="1"/>
  <c r="F59" i="22"/>
  <c r="J58" i="22"/>
  <c r="H58" i="22"/>
  <c r="F58" i="22"/>
  <c r="N57" i="22"/>
  <c r="N58" i="22" s="1"/>
  <c r="L57" i="22"/>
  <c r="L58" i="22" s="1"/>
  <c r="J57" i="22"/>
  <c r="H57" i="22"/>
  <c r="F57" i="22"/>
  <c r="H24" i="18"/>
  <c r="H25" i="18" s="1"/>
  <c r="H21" i="18"/>
  <c r="F21" i="18"/>
  <c r="F24" i="18" s="1"/>
  <c r="F25" i="18" s="1"/>
  <c r="H15" i="18"/>
  <c r="H23" i="18" s="1"/>
  <c r="F15" i="18"/>
  <c r="F23" i="18" s="1"/>
  <c r="P42" i="13" l="1"/>
  <c r="H42" i="13"/>
  <c r="V8" i="10" l="1"/>
  <c r="X8" i="10" s="1"/>
  <c r="R8" i="10"/>
  <c r="R9" i="10" s="1"/>
  <c r="N8" i="10"/>
  <c r="N9" i="10" s="1"/>
  <c r="J8" i="10"/>
  <c r="J9" i="10" s="1"/>
  <c r="F8" i="10"/>
  <c r="V8" i="7"/>
  <c r="R8" i="7"/>
  <c r="N8" i="7"/>
  <c r="J8" i="7"/>
  <c r="L8" i="7" s="1"/>
  <c r="L9" i="7" s="1"/>
  <c r="F8" i="7"/>
  <c r="H8" i="7" s="1"/>
  <c r="H9" i="7" s="1"/>
  <c r="H8" i="10"/>
  <c r="H9" i="10" s="1"/>
  <c r="X7" i="10"/>
  <c r="X6" i="10"/>
  <c r="X5" i="10"/>
  <c r="T7" i="10"/>
  <c r="T6" i="10"/>
  <c r="T5" i="10"/>
  <c r="P7" i="10"/>
  <c r="P6" i="10"/>
  <c r="P5" i="10"/>
  <c r="L7" i="10"/>
  <c r="L6" i="10"/>
  <c r="L5" i="10"/>
  <c r="H7" i="10"/>
  <c r="H6" i="10"/>
  <c r="H5" i="10"/>
  <c r="W9" i="10"/>
  <c r="V9" i="10"/>
  <c r="S9" i="10"/>
  <c r="O9" i="10"/>
  <c r="K9" i="10"/>
  <c r="G9" i="10"/>
  <c r="F9" i="10"/>
  <c r="X8" i="7"/>
  <c r="R9" i="7"/>
  <c r="X7" i="7"/>
  <c r="X6" i="7"/>
  <c r="X5" i="7"/>
  <c r="T8" i="7"/>
  <c r="T9" i="7" s="1"/>
  <c r="T7" i="7"/>
  <c r="T6" i="7"/>
  <c r="T5" i="7"/>
  <c r="P8" i="7"/>
  <c r="P7" i="7"/>
  <c r="P9" i="7" s="1"/>
  <c r="P6" i="7"/>
  <c r="P5" i="7"/>
  <c r="W9" i="7"/>
  <c r="V9" i="7"/>
  <c r="S9" i="7"/>
  <c r="O9" i="7"/>
  <c r="N9" i="7"/>
  <c r="H5" i="7"/>
  <c r="L5" i="7"/>
  <c r="H6" i="7"/>
  <c r="L6" i="7"/>
  <c r="H7" i="7"/>
  <c r="L7" i="7"/>
  <c r="G9" i="7"/>
  <c r="K9" i="7"/>
  <c r="F11" i="7"/>
  <c r="J11" i="7"/>
  <c r="H13" i="7"/>
  <c r="L13" i="7"/>
  <c r="H14" i="7"/>
  <c r="L14" i="7"/>
  <c r="H15" i="7"/>
  <c r="L15" i="7"/>
  <c r="H16" i="7"/>
  <c r="L16" i="7"/>
  <c r="L21" i="7" s="1"/>
  <c r="H17" i="7"/>
  <c r="L17" i="7"/>
  <c r="H18" i="7"/>
  <c r="L18" i="7"/>
  <c r="H19" i="7"/>
  <c r="L19" i="7"/>
  <c r="H20" i="7"/>
  <c r="L20" i="7"/>
  <c r="F21" i="7"/>
  <c r="G21" i="7"/>
  <c r="H21" i="7"/>
  <c r="J21" i="7"/>
  <c r="K21" i="7"/>
  <c r="F23" i="7"/>
  <c r="J23" i="7"/>
  <c r="H25" i="7"/>
  <c r="L25" i="7"/>
  <c r="F27" i="7"/>
  <c r="J27" i="7"/>
  <c r="H29" i="7"/>
  <c r="L29" i="7"/>
  <c r="H31" i="7"/>
  <c r="L31" i="7"/>
  <c r="L38" i="7" s="1"/>
  <c r="H33" i="7"/>
  <c r="L33" i="7"/>
  <c r="H37" i="7"/>
  <c r="L37" i="7"/>
  <c r="F38" i="7"/>
  <c r="G38" i="7"/>
  <c r="H38" i="7"/>
  <c r="J38" i="7"/>
  <c r="K38" i="7"/>
  <c r="F40" i="7"/>
  <c r="J40" i="7"/>
  <c r="H42" i="7"/>
  <c r="L42" i="7"/>
  <c r="F45" i="7"/>
  <c r="J45" i="7"/>
  <c r="H47" i="7"/>
  <c r="L47" i="7"/>
  <c r="F50" i="7"/>
  <c r="J50" i="7"/>
  <c r="H52" i="7"/>
  <c r="L52" i="7"/>
  <c r="T8" i="10" l="1"/>
  <c r="T9" i="10" s="1"/>
  <c r="P8" i="10"/>
  <c r="P9" i="10" s="1"/>
  <c r="L8" i="10"/>
  <c r="L9" i="10" s="1"/>
  <c r="J9" i="7"/>
  <c r="X9" i="10"/>
  <c r="X9" i="7"/>
  <c r="F9" i="7"/>
</calcChain>
</file>

<file path=xl/sharedStrings.xml><?xml version="1.0" encoding="utf-8"?>
<sst xmlns="http://schemas.openxmlformats.org/spreadsheetml/2006/main" count="10005" uniqueCount="169">
  <si>
    <t>石炭</t>
    <rPh sb="0" eb="2">
      <t>セキタン</t>
    </rPh>
    <phoneticPr fontId="1"/>
  </si>
  <si>
    <t>松浦</t>
    <rPh sb="0" eb="2">
      <t>マツウラ</t>
    </rPh>
    <phoneticPr fontId="1"/>
  </si>
  <si>
    <t>苓北</t>
    <rPh sb="0" eb="2">
      <t>レイホク</t>
    </rPh>
    <phoneticPr fontId="1"/>
  </si>
  <si>
    <t>新小倉</t>
    <rPh sb="0" eb="1">
      <t>シン</t>
    </rPh>
    <rPh sb="1" eb="3">
      <t>コクラ</t>
    </rPh>
    <phoneticPr fontId="1"/>
  </si>
  <si>
    <t>最低出力①</t>
    <rPh sb="0" eb="2">
      <t>サイテイ</t>
    </rPh>
    <rPh sb="2" eb="4">
      <t>シュツリョク</t>
    </rPh>
    <phoneticPr fontId="1"/>
  </si>
  <si>
    <t>前日計画②</t>
    <rPh sb="0" eb="2">
      <t>ゼンジツ</t>
    </rPh>
    <rPh sb="2" eb="4">
      <t>ケイカク</t>
    </rPh>
    <phoneticPr fontId="1"/>
  </si>
  <si>
    <t>差異（②－①）</t>
    <rPh sb="0" eb="2">
      <t>サイ</t>
    </rPh>
    <phoneticPr fontId="1"/>
  </si>
  <si>
    <t>大平</t>
    <rPh sb="0" eb="2">
      <t>オオヒラ</t>
    </rPh>
    <phoneticPr fontId="1"/>
  </si>
  <si>
    <t>天山</t>
    <rPh sb="0" eb="2">
      <t>テンザン</t>
    </rPh>
    <phoneticPr fontId="1"/>
  </si>
  <si>
    <t>小丸川</t>
    <rPh sb="0" eb="2">
      <t>オマル</t>
    </rPh>
    <rPh sb="2" eb="3">
      <t>ガワ</t>
    </rPh>
    <phoneticPr fontId="1"/>
  </si>
  <si>
    <t>電制電源</t>
    <rPh sb="0" eb="2">
      <t>デンセイ</t>
    </rPh>
    <rPh sb="2" eb="4">
      <t>デンゲン</t>
    </rPh>
    <phoneticPr fontId="1"/>
  </si>
  <si>
    <t>火力他</t>
    <rPh sb="0" eb="2">
      <t>カリョク</t>
    </rPh>
    <rPh sb="2" eb="3">
      <t>ホカ</t>
    </rPh>
    <phoneticPr fontId="1"/>
  </si>
  <si>
    <t>自家発余剰</t>
    <rPh sb="0" eb="3">
      <t>ジカハツ</t>
    </rPh>
    <rPh sb="3" eb="5">
      <t>ヨジョウ</t>
    </rPh>
    <phoneticPr fontId="1"/>
  </si>
  <si>
    <t>バイオマス専焼電源</t>
    <rPh sb="5" eb="7">
      <t>センショウ</t>
    </rPh>
    <rPh sb="7" eb="9">
      <t>デンゲン</t>
    </rPh>
    <phoneticPr fontId="1"/>
  </si>
  <si>
    <t>地域資源バイオマス</t>
    <rPh sb="0" eb="2">
      <t>チイキ</t>
    </rPh>
    <rPh sb="2" eb="4">
      <t>シゲン</t>
    </rPh>
    <phoneticPr fontId="1"/>
  </si>
  <si>
    <t>―</t>
    <phoneticPr fontId="1"/>
  </si>
  <si>
    <t>新大分（コンバインド）</t>
    <rPh sb="0" eb="1">
      <t>シン</t>
    </rPh>
    <rPh sb="1" eb="3">
      <t>オオイタ</t>
    </rPh>
    <phoneticPr fontId="1"/>
  </si>
  <si>
    <t>ＬＮＧ</t>
    <phoneticPr fontId="1"/>
  </si>
  <si>
    <t>差異理由(※)</t>
    <rPh sb="0" eb="2">
      <t>サイ</t>
    </rPh>
    <rPh sb="2" eb="4">
      <t>リユウ</t>
    </rPh>
    <phoneticPr fontId="1"/>
  </si>
  <si>
    <t>(※)差異理由</t>
    <rPh sb="3" eb="5">
      <t>サイ</t>
    </rPh>
    <rPh sb="5" eb="7">
      <t>リユウ</t>
    </rPh>
    <phoneticPr fontId="1"/>
  </si>
  <si>
    <t>合計</t>
    <rPh sb="0" eb="2">
      <t>ゴウケイ</t>
    </rPh>
    <phoneticPr fontId="1"/>
  </si>
  <si>
    <t>揚水発電機の
揚水運転</t>
    <rPh sb="0" eb="2">
      <t>ヨウスイ</t>
    </rPh>
    <rPh sb="2" eb="4">
      <t>ハツデン</t>
    </rPh>
    <rPh sb="4" eb="5">
      <t>キ</t>
    </rPh>
    <rPh sb="7" eb="9">
      <t>ヨウスイ</t>
    </rPh>
    <rPh sb="9" eb="11">
      <t>ウンテン</t>
    </rPh>
    <phoneticPr fontId="1"/>
  </si>
  <si>
    <t>発電所</t>
    <rPh sb="0" eb="2">
      <t>ハツデン</t>
    </rPh>
    <rPh sb="2" eb="3">
      <t>ショ</t>
    </rPh>
    <phoneticPr fontId="1"/>
  </si>
  <si>
    <t>号機</t>
    <rPh sb="0" eb="2">
      <t>ゴウキ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</si>
  <si>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</si>
  <si>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</si>
  <si>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</si>
  <si>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</si>
  <si>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充電最大電力①</t>
    <rPh sb="0" eb="2">
      <t>ジュウデン</t>
    </rPh>
    <rPh sb="2" eb="4">
      <t>サイダイ</t>
    </rPh>
    <rPh sb="4" eb="6">
      <t>デンリョク</t>
    </rPh>
    <phoneticPr fontId="1"/>
  </si>
  <si>
    <t>豊前蓄電池変電所</t>
    <rPh sb="0" eb="2">
      <t>ブゼン</t>
    </rPh>
    <rPh sb="2" eb="5">
      <t>チクデンチ</t>
    </rPh>
    <rPh sb="5" eb="7">
      <t>ヘンデン</t>
    </rPh>
    <rPh sb="7" eb="8">
      <t>ショ</t>
    </rPh>
    <phoneticPr fontId="1"/>
  </si>
  <si>
    <t>揚水動力①</t>
    <rPh sb="0" eb="2">
      <t>ヨウスイ</t>
    </rPh>
    <rPh sb="2" eb="4">
      <t>ドウリョク</t>
    </rPh>
    <phoneticPr fontId="1"/>
  </si>
  <si>
    <t>電源Ⅲ火力</t>
    <rPh sb="0" eb="2">
      <t>デンゲン</t>
    </rPh>
    <rPh sb="3" eb="5">
      <t>カリョク</t>
    </rPh>
    <phoneticPr fontId="1"/>
  </si>
  <si>
    <t>最低出力①
[出力率％]</t>
    <rPh sb="0" eb="2">
      <t>サイテイ</t>
    </rPh>
    <rPh sb="2" eb="4">
      <t>シュツリョク</t>
    </rPh>
    <rPh sb="7" eb="9">
      <t>シュツリョク</t>
    </rPh>
    <rPh sb="9" eb="10">
      <t>リツ</t>
    </rPh>
    <phoneticPr fontId="1"/>
  </si>
  <si>
    <t>種別</t>
    <rPh sb="0" eb="2">
      <t>シュベツ</t>
    </rPh>
    <phoneticPr fontId="1"/>
  </si>
  <si>
    <t>Ａ</t>
    <phoneticPr fontId="1"/>
  </si>
  <si>
    <t>Ｂ</t>
    <phoneticPr fontId="1"/>
  </si>
  <si>
    <t>電制電源を除く</t>
    <rPh sb="0" eb="2">
      <t>デンセイ</t>
    </rPh>
    <rPh sb="2" eb="4">
      <t>デンゲン</t>
    </rPh>
    <rPh sb="3" eb="4">
      <t>ゲン</t>
    </rPh>
    <rPh sb="5" eb="6">
      <t>ノゾ</t>
    </rPh>
    <phoneticPr fontId="1"/>
  </si>
  <si>
    <t>中国九州間連系線
（関門連系線）</t>
    <rPh sb="0" eb="2">
      <t>チュウゴク</t>
    </rPh>
    <rPh sb="2" eb="4">
      <t>キュウシュウ</t>
    </rPh>
    <rPh sb="4" eb="5">
      <t>カン</t>
    </rPh>
    <rPh sb="5" eb="7">
      <t>レンケイ</t>
    </rPh>
    <rPh sb="7" eb="8">
      <t>セン</t>
    </rPh>
    <rPh sb="10" eb="12">
      <t>カンモン</t>
    </rPh>
    <rPh sb="12" eb="14">
      <t>レンケイ</t>
    </rPh>
    <rPh sb="14" eb="15">
      <t>セン</t>
    </rPh>
    <phoneticPr fontId="1"/>
  </si>
  <si>
    <t>長周期広域周波数調整
（連系線活用）</t>
    <rPh sb="0" eb="3">
      <t>チョウシュウキ</t>
    </rPh>
    <rPh sb="3" eb="5">
      <t>コウイキ</t>
    </rPh>
    <rPh sb="5" eb="8">
      <t>シュウハスウ</t>
    </rPh>
    <rPh sb="8" eb="10">
      <t>チョウセイ</t>
    </rPh>
    <rPh sb="12" eb="14">
      <t>レンケイ</t>
    </rPh>
    <rPh sb="14" eb="15">
      <t>セン</t>
    </rPh>
    <rPh sb="15" eb="17">
      <t>カツヨウ</t>
    </rPh>
    <phoneticPr fontId="1"/>
  </si>
  <si>
    <t>電源合計</t>
    <rPh sb="0" eb="2">
      <t>デンゲン</t>
    </rPh>
    <rPh sb="2" eb="4">
      <t>ゴウケイ</t>
    </rPh>
    <phoneticPr fontId="1"/>
  </si>
  <si>
    <t>前日１２時時点
の空容量① ※1
（運用容量）</t>
    <rPh sb="0" eb="2">
      <t>ゼンジツ</t>
    </rPh>
    <rPh sb="4" eb="5">
      <t>ジ</t>
    </rPh>
    <rPh sb="5" eb="7">
      <t>ジテン</t>
    </rPh>
    <rPh sb="9" eb="10">
      <t>アキ</t>
    </rPh>
    <rPh sb="10" eb="12">
      <t>ヨウリョウ</t>
    </rPh>
    <rPh sb="18" eb="20">
      <t>ウンヨウ</t>
    </rPh>
    <rPh sb="20" eb="22">
      <t>ヨウリョウ</t>
    </rPh>
    <phoneticPr fontId="1"/>
  </si>
  <si>
    <t>出力抑制可</t>
    <rPh sb="0" eb="2">
      <t>シュツリョク</t>
    </rPh>
    <rPh sb="2" eb="4">
      <t>ヨクセイ</t>
    </rPh>
    <rPh sb="4" eb="5">
      <t>カ</t>
    </rPh>
    <phoneticPr fontId="1"/>
  </si>
  <si>
    <t>出力抑制不可</t>
    <rPh sb="0" eb="2">
      <t>シュツリョク</t>
    </rPh>
    <rPh sb="2" eb="4">
      <t>ヨクセイ</t>
    </rPh>
    <rPh sb="4" eb="6">
      <t>フカ</t>
    </rPh>
    <phoneticPr fontId="1"/>
  </si>
  <si>
    <t>理由Ａ～Ｃ毎
（発電所数）</t>
    <rPh sb="0" eb="2">
      <t>リユウ</t>
    </rPh>
    <rPh sb="5" eb="6">
      <t>ゴト</t>
    </rPh>
    <rPh sb="8" eb="10">
      <t>ハツデン</t>
    </rPh>
    <rPh sb="10" eb="11">
      <t>ショ</t>
    </rPh>
    <rPh sb="11" eb="12">
      <t>スウ</t>
    </rPh>
    <phoneticPr fontId="1"/>
  </si>
  <si>
    <t>合意した
最低出力①
[出力率％]</t>
    <rPh sb="0" eb="2">
      <t>ゴウイ</t>
    </rPh>
    <rPh sb="5" eb="7">
      <t>サイテイ</t>
    </rPh>
    <rPh sb="7" eb="9">
      <t>シュツリョク</t>
    </rPh>
    <phoneticPr fontId="1"/>
  </si>
  <si>
    <t>合意した最低
出力① ※2
[出力率％]</t>
    <rPh sb="0" eb="2">
      <t>ゴウイ</t>
    </rPh>
    <rPh sb="4" eb="6">
      <t>サイテイ</t>
    </rPh>
    <rPh sb="7" eb="9">
      <t>シュツリョク</t>
    </rPh>
    <phoneticPr fontId="1"/>
  </si>
  <si>
    <t>優先給電ルールに基づく抑制、調整（１）</t>
    <rPh sb="0" eb="2">
      <t>ユウセン</t>
    </rPh>
    <rPh sb="2" eb="4">
      <t>キュウデン</t>
    </rPh>
    <rPh sb="8" eb="9">
      <t>モト</t>
    </rPh>
    <rPh sb="11" eb="13">
      <t>ヨクセイ</t>
    </rPh>
    <rPh sb="14" eb="16">
      <t>チョウセイ</t>
    </rPh>
    <phoneticPr fontId="1"/>
  </si>
  <si>
    <t>優先給電ルールに基づく抑制、調整（２）</t>
    <rPh sb="0" eb="2">
      <t>ユウセン</t>
    </rPh>
    <rPh sb="2" eb="4">
      <t>キュウデン</t>
    </rPh>
    <rPh sb="8" eb="9">
      <t>モト</t>
    </rPh>
    <rPh sb="11" eb="13">
      <t>ヨクセイ</t>
    </rPh>
    <rPh sb="14" eb="16">
      <t>チョウセイ</t>
    </rPh>
    <phoneticPr fontId="1"/>
  </si>
  <si>
    <t>優先給電ルールに基づく抑制、調整（３）</t>
    <rPh sb="0" eb="2">
      <t>ユウセン</t>
    </rPh>
    <rPh sb="2" eb="4">
      <t>キュウデン</t>
    </rPh>
    <rPh sb="8" eb="9">
      <t>モト</t>
    </rPh>
    <rPh sb="11" eb="13">
      <t>ヨクセイ</t>
    </rPh>
    <rPh sb="14" eb="16">
      <t>チョウセイ</t>
    </rPh>
    <phoneticPr fontId="1"/>
  </si>
  <si>
    <t>優先給電ルールに基づく抑制、調整（４）</t>
    <rPh sb="0" eb="2">
      <t>ユウセン</t>
    </rPh>
    <rPh sb="2" eb="4">
      <t>キュウデン</t>
    </rPh>
    <rPh sb="8" eb="9">
      <t>モト</t>
    </rPh>
    <rPh sb="11" eb="13">
      <t>ヨクセイ</t>
    </rPh>
    <rPh sb="14" eb="16">
      <t>チョウセイ</t>
    </rPh>
    <phoneticPr fontId="1"/>
  </si>
  <si>
    <t>優先給電ルールに基づく抑制、調整（５）</t>
    <rPh sb="0" eb="2">
      <t>ユウセン</t>
    </rPh>
    <rPh sb="2" eb="4">
      <t>キュウデン</t>
    </rPh>
    <rPh sb="8" eb="9">
      <t>モト</t>
    </rPh>
    <rPh sb="11" eb="13">
      <t>ヨクセイ</t>
    </rPh>
    <rPh sb="14" eb="16">
      <t>チョウセイ</t>
    </rPh>
    <phoneticPr fontId="1"/>
  </si>
  <si>
    <t>優先給電ルールに基づく抑制、調整（６）</t>
    <rPh sb="0" eb="2">
      <t>ユウセン</t>
    </rPh>
    <rPh sb="2" eb="4">
      <t>キュウデン</t>
    </rPh>
    <rPh sb="8" eb="9">
      <t>モト</t>
    </rPh>
    <rPh sb="11" eb="13">
      <t>ヨクセイ</t>
    </rPh>
    <rPh sb="14" eb="16">
      <t>チョウセイ</t>
    </rPh>
    <phoneticPr fontId="1"/>
  </si>
  <si>
    <t>優先給電ルールに基づく抑制、調整（７）</t>
    <rPh sb="0" eb="2">
      <t>ユウセン</t>
    </rPh>
    <rPh sb="2" eb="4">
      <t>キュウデン</t>
    </rPh>
    <rPh sb="8" eb="9">
      <t>モト</t>
    </rPh>
    <rPh sb="11" eb="13">
      <t>ヨクセイ</t>
    </rPh>
    <rPh sb="14" eb="16">
      <t>チョウセイ</t>
    </rPh>
    <phoneticPr fontId="1"/>
  </si>
  <si>
    <t>電力貯蔵装置の充電</t>
    <rPh sb="0" eb="2">
      <t>デンリョク</t>
    </rPh>
    <rPh sb="2" eb="4">
      <t>チョゾウ</t>
    </rPh>
    <rPh sb="4" eb="6">
      <t>ソウチ</t>
    </rPh>
    <rPh sb="7" eb="9">
      <t>ジュウデン</t>
    </rPh>
    <phoneticPr fontId="1"/>
  </si>
  <si>
    <t>［万ｋＷ］</t>
    <rPh sb="1" eb="2">
      <t>マン</t>
    </rPh>
    <phoneticPr fontId="1"/>
  </si>
  <si>
    <t>燃料</t>
    <rPh sb="0" eb="2">
      <t>ネンリョウ</t>
    </rPh>
    <phoneticPr fontId="1"/>
  </si>
  <si>
    <t>※2 発電設備の補修停止等を
  考慮した抑制日の最低出力</t>
    <rPh sb="3" eb="5">
      <t>ハツデン</t>
    </rPh>
    <rPh sb="5" eb="7">
      <t>セツビ</t>
    </rPh>
    <rPh sb="8" eb="10">
      <t>ホシュウ</t>
    </rPh>
    <rPh sb="10" eb="12">
      <t>テイシ</t>
    </rPh>
    <rPh sb="12" eb="13">
      <t>トウ</t>
    </rPh>
    <rPh sb="17" eb="19">
      <t>コウリョ</t>
    </rPh>
    <rPh sb="21" eb="23">
      <t>ヨクセイ</t>
    </rPh>
    <rPh sb="23" eb="24">
      <t>ビ</t>
    </rPh>
    <rPh sb="25" eb="27">
      <t>サイテイ</t>
    </rPh>
    <rPh sb="27" eb="29">
      <t>シュツリョク</t>
    </rPh>
    <phoneticPr fontId="1"/>
  </si>
  <si>
    <r>
      <t xml:space="preserve">電源Ⅰ・Ⅱ
火力
</t>
    </r>
    <r>
      <rPr>
        <sz val="11"/>
        <color rgb="FF0070C0"/>
        <rFont val="Meiryo UI"/>
        <family val="3"/>
        <charset val="128"/>
      </rPr>
      <t>ＬＦＣ調整力２％
確保の発電所</t>
    </r>
    <rPh sb="0" eb="2">
      <t>デンゲン</t>
    </rPh>
    <rPh sb="6" eb="8">
      <t>カリョク</t>
    </rPh>
    <rPh sb="13" eb="16">
      <t>チョウセイリョク</t>
    </rPh>
    <rPh sb="19" eb="21">
      <t>カクホ</t>
    </rPh>
    <rPh sb="22" eb="24">
      <t>ハツデン</t>
    </rPh>
    <rPh sb="24" eb="25">
      <t>ショ</t>
    </rPh>
    <phoneticPr fontId="1"/>
  </si>
  <si>
    <r>
      <t xml:space="preserve"> 発電設備の補修停止等を考慮した抑制日の最低出力
</t>
    </r>
    <r>
      <rPr>
        <sz val="7.5"/>
        <color rgb="FF002060"/>
        <rFont val="Meiryo UI"/>
        <family val="3"/>
        <charset val="128"/>
      </rPr>
      <t>（　　）内は、全設備運転時</t>
    </r>
    <rPh sb="1" eb="3">
      <t>ハツデン</t>
    </rPh>
    <rPh sb="3" eb="5">
      <t>セツビ</t>
    </rPh>
    <rPh sb="6" eb="8">
      <t>ホシュウ</t>
    </rPh>
    <rPh sb="8" eb="10">
      <t>テイシ</t>
    </rPh>
    <rPh sb="10" eb="11">
      <t>トウ</t>
    </rPh>
    <rPh sb="12" eb="14">
      <t>コウリョ</t>
    </rPh>
    <rPh sb="16" eb="18">
      <t>ヨクセイ</t>
    </rPh>
    <rPh sb="18" eb="19">
      <t>ビ</t>
    </rPh>
    <rPh sb="20" eb="22">
      <t>サイテイ</t>
    </rPh>
    <rPh sb="22" eb="24">
      <t>シュツリョク</t>
    </rPh>
    <rPh sb="29" eb="30">
      <t>ナイ</t>
    </rPh>
    <rPh sb="32" eb="33">
      <t>ゼン</t>
    </rPh>
    <rPh sb="33" eb="35">
      <t>セツビ</t>
    </rPh>
    <rPh sb="35" eb="37">
      <t>ウンテン</t>
    </rPh>
    <rPh sb="37" eb="38">
      <t>ジ</t>
    </rPh>
    <phoneticPr fontId="1"/>
  </si>
  <si>
    <t>※1 空容量＝（運用容量）
　－約定済み域外送電電力
　－三次調整力①②</t>
    <rPh sb="3" eb="4">
      <t>アキ</t>
    </rPh>
    <rPh sb="4" eb="6">
      <t>ヨウリョウ</t>
    </rPh>
    <rPh sb="8" eb="10">
      <t>ウンヨウ</t>
    </rPh>
    <rPh sb="10" eb="12">
      <t>ヨウリョウ</t>
    </rPh>
    <rPh sb="16" eb="18">
      <t>ヤクジョウ</t>
    </rPh>
    <rPh sb="18" eb="19">
      <t>ズ</t>
    </rPh>
    <rPh sb="20" eb="22">
      <t>イキガイ</t>
    </rPh>
    <rPh sb="22" eb="24">
      <t>ソウデン</t>
    </rPh>
    <rPh sb="24" eb="26">
      <t>デンリョク</t>
    </rPh>
    <rPh sb="29" eb="30">
      <t>サン</t>
    </rPh>
    <rPh sb="30" eb="31">
      <t>ジ</t>
    </rPh>
    <rPh sb="31" eb="34">
      <t>チョウセイリョク</t>
    </rPh>
    <phoneticPr fontId="1"/>
  </si>
  <si>
    <t>(a) 連系線運用容量の維持・他供給区域の制約</t>
    <rPh sb="4" eb="6">
      <t>レンケイ</t>
    </rPh>
    <rPh sb="6" eb="7">
      <t>セン</t>
    </rPh>
    <rPh sb="7" eb="9">
      <t>ウンヨウ</t>
    </rPh>
    <rPh sb="9" eb="11">
      <t>ヨウリョウ</t>
    </rPh>
    <rPh sb="12" eb="14">
      <t>イジ</t>
    </rPh>
    <rPh sb="15" eb="16">
      <t>ホカ</t>
    </rPh>
    <rPh sb="16" eb="18">
      <t>キョウキュウ</t>
    </rPh>
    <rPh sb="18" eb="20">
      <t>クイキ</t>
    </rPh>
    <rPh sb="21" eb="23">
      <t>セイヤク</t>
    </rPh>
    <phoneticPr fontId="16"/>
  </si>
  <si>
    <t>(d) 自家発設備など工場の生産調整に基づく計画</t>
    <rPh sb="4" eb="7">
      <t>ジカハツ</t>
    </rPh>
    <rPh sb="7" eb="9">
      <t>セツビ</t>
    </rPh>
    <rPh sb="11" eb="13">
      <t>コウジョウ</t>
    </rPh>
    <rPh sb="14" eb="16">
      <t>セイサン</t>
    </rPh>
    <rPh sb="16" eb="18">
      <t>チョウセイ</t>
    </rPh>
    <rPh sb="19" eb="20">
      <t>モト</t>
    </rPh>
    <rPh sb="22" eb="24">
      <t>ケイカク</t>
    </rPh>
    <phoneticPr fontId="16"/>
  </si>
  <si>
    <t>(b) 燃料貯蔵関係の出力変更</t>
    <rPh sb="4" eb="6">
      <t>ネンリョウ</t>
    </rPh>
    <rPh sb="6" eb="8">
      <t>チョゾウ</t>
    </rPh>
    <rPh sb="8" eb="10">
      <t>カンケイ</t>
    </rPh>
    <rPh sb="11" eb="13">
      <t>シュツリョク</t>
    </rPh>
    <rPh sb="13" eb="15">
      <t>ヘンコウ</t>
    </rPh>
    <phoneticPr fontId="16"/>
  </si>
  <si>
    <t>(e) 設備トラブルに伴う出力変更・停止</t>
    <rPh sb="4" eb="6">
      <t>セツビ</t>
    </rPh>
    <rPh sb="11" eb="12">
      <t>トモナ</t>
    </rPh>
    <rPh sb="13" eb="15">
      <t>シュツリョク</t>
    </rPh>
    <rPh sb="15" eb="17">
      <t>ヘンコウ</t>
    </rPh>
    <rPh sb="18" eb="20">
      <t>テイシ</t>
    </rPh>
    <phoneticPr fontId="16"/>
  </si>
  <si>
    <t>(c) 試運転・作業に伴う出力変更・停止</t>
    <rPh sb="4" eb="7">
      <t>シウンテン</t>
    </rPh>
    <rPh sb="8" eb="10">
      <t>サギョウ</t>
    </rPh>
    <rPh sb="11" eb="12">
      <t>トモナ</t>
    </rPh>
    <rPh sb="13" eb="15">
      <t>シュツリョク</t>
    </rPh>
    <rPh sb="15" eb="17">
      <t>ヘンコウ</t>
    </rPh>
    <rPh sb="18" eb="20">
      <t>テイシ</t>
    </rPh>
    <phoneticPr fontId="16"/>
  </si>
  <si>
    <t xml:space="preserve">(f) その他	</t>
  </si>
  <si>
    <t>(e)</t>
    <phoneticPr fontId="1"/>
  </si>
  <si>
    <t>(c)</t>
    <phoneticPr fontId="1"/>
  </si>
  <si>
    <t>(a)</t>
    <phoneticPr fontId="1"/>
  </si>
  <si>
    <t>A(55),B(27),C(4)</t>
  </si>
  <si>
    <t>(d)</t>
  </si>
  <si>
    <t>地域資源バイオマス出力抑制不可理由：A（燃料貯蔵が困難）B（燃料調達体制に支障を来たす）C（周辺環境に悪影響を及ぼす）</t>
    <phoneticPr fontId="1"/>
  </si>
  <si>
    <t>(f)</t>
    <phoneticPr fontId="1"/>
  </si>
  <si>
    <t>最低出力①</t>
  </si>
  <si>
    <t>前日計画②</t>
  </si>
  <si>
    <t>差異（②－①）</t>
  </si>
  <si>
    <t>差異理由(※)</t>
  </si>
  <si>
    <t>―</t>
  </si>
  <si>
    <t>揚水動力①</t>
  </si>
  <si>
    <t>充電最大電力①</t>
  </si>
  <si>
    <t>最低出力①
[出力率％]</t>
  </si>
  <si>
    <t>前日１２時時点
の空容量① ※1
（運用容量）</t>
  </si>
  <si>
    <t>合意した最低
出力① ※2
[出力率％]</t>
  </si>
  <si>
    <t>合意した
最低出力①
[出力率％]</t>
  </si>
  <si>
    <t>理由Ａ～Ｃ毎
（発電所数）</t>
  </si>
  <si>
    <t xml:space="preserve">合意した
最低出力①
</t>
  </si>
  <si>
    <t>(e)</t>
  </si>
  <si>
    <t>(c)</t>
  </si>
  <si>
    <t>(f)</t>
  </si>
  <si>
    <t>(d)</t>
    <phoneticPr fontId="1"/>
  </si>
  <si>
    <t>(b)</t>
    <phoneticPr fontId="1"/>
  </si>
  <si>
    <t>(a)</t>
  </si>
  <si>
    <t>(b)</t>
  </si>
  <si>
    <t>［万ｋＷ］</t>
    <phoneticPr fontId="1"/>
  </si>
  <si>
    <t>場所</t>
    <rPh sb="0" eb="2">
      <t>バショ</t>
    </rPh>
    <phoneticPr fontId="1"/>
  </si>
  <si>
    <t>九州本土</t>
    <rPh sb="0" eb="4">
      <t>キュウシュウホンド</t>
    </rPh>
    <phoneticPr fontId="1"/>
  </si>
  <si>
    <t>九州本土</t>
  </si>
  <si>
    <t>出力抑制指令計画時の下げ調整力最小時刻（※）</t>
    <rPh sb="0" eb="2">
      <t>シュツリョク</t>
    </rPh>
    <rPh sb="2" eb="4">
      <t>ヨクセイ</t>
    </rPh>
    <rPh sb="4" eb="6">
      <t>シレイ</t>
    </rPh>
    <rPh sb="6" eb="8">
      <t>ケイカク</t>
    </rPh>
    <rPh sb="8" eb="9">
      <t>ジ</t>
    </rPh>
    <rPh sb="10" eb="11">
      <t>サ</t>
    </rPh>
    <rPh sb="12" eb="15">
      <t>チョウセイリョク</t>
    </rPh>
    <rPh sb="15" eb="17">
      <t>サイショウ</t>
    </rPh>
    <rPh sb="17" eb="19">
      <t>ジコク</t>
    </rPh>
    <phoneticPr fontId="1"/>
  </si>
  <si>
    <t>11時30分～12時</t>
  </si>
  <si>
    <t>11時30分～12時</t>
    <phoneticPr fontId="1"/>
  </si>
  <si>
    <t>12時30分～13時</t>
  </si>
  <si>
    <t>【前日計画】</t>
    <rPh sb="1" eb="3">
      <t>ゼンジツ</t>
    </rPh>
    <rPh sb="3" eb="5">
      <t>ケイカク</t>
    </rPh>
    <phoneticPr fontId="1"/>
  </si>
  <si>
    <t>【当日見直し】</t>
    <rPh sb="1" eb="3">
      <t>トウジツ</t>
    </rPh>
    <rPh sb="3" eb="5">
      <t>ミナオ</t>
    </rPh>
    <phoneticPr fontId="1"/>
  </si>
  <si>
    <t>【前日計画】</t>
  </si>
  <si>
    <t>【当日見直し】</t>
  </si>
  <si>
    <r>
      <t xml:space="preserve">需給状況
</t>
    </r>
    <r>
      <rPr>
        <sz val="12"/>
        <color theme="1"/>
        <rFont val="Meiryo UI"/>
        <family val="3"/>
        <charset val="128"/>
      </rPr>
      <t>（万kW）</t>
    </r>
    <rPh sb="0" eb="2">
      <t>ジュキュウ</t>
    </rPh>
    <rPh sb="2" eb="4">
      <t>ジョウキョウ</t>
    </rPh>
    <phoneticPr fontId="1"/>
  </si>
  <si>
    <t>エリア
供給力</t>
    <phoneticPr fontId="1"/>
  </si>
  <si>
    <t>(F)</t>
    <phoneticPr fontId="1"/>
  </si>
  <si>
    <t>電源Ⅰ・Ⅱ（火力）</t>
    <rPh sb="0" eb="2">
      <t>デンゲン</t>
    </rPh>
    <rPh sb="6" eb="8">
      <t>カリョク</t>
    </rPh>
    <phoneticPr fontId="1"/>
  </si>
  <si>
    <t>当日見直しがあれば記載</t>
    <rPh sb="0" eb="2">
      <t>トウジツ</t>
    </rPh>
    <rPh sb="2" eb="4">
      <t>ミナオ</t>
    </rPh>
    <phoneticPr fontId="1"/>
  </si>
  <si>
    <t>当日見直しがあれば記載</t>
  </si>
  <si>
    <t>(G)</t>
    <phoneticPr fontId="1"/>
  </si>
  <si>
    <t>電源Ⅲ（火力）</t>
    <rPh sb="0" eb="2">
      <t>デンゲン</t>
    </rPh>
    <rPh sb="4" eb="6">
      <t>カリョク</t>
    </rPh>
    <phoneticPr fontId="1"/>
  </si>
  <si>
    <t>(L)</t>
    <phoneticPr fontId="1"/>
  </si>
  <si>
    <t>原子力</t>
    <rPh sb="0" eb="3">
      <t>ゲンシリョク</t>
    </rPh>
    <phoneticPr fontId="1"/>
  </si>
  <si>
    <t>(J)</t>
    <phoneticPr fontId="1"/>
  </si>
  <si>
    <t>一般水力</t>
    <rPh sb="0" eb="2">
      <t>イッパン</t>
    </rPh>
    <rPh sb="2" eb="4">
      <t>スイリョク</t>
    </rPh>
    <phoneticPr fontId="1"/>
  </si>
  <si>
    <t>(K)</t>
    <phoneticPr fontId="1"/>
  </si>
  <si>
    <t>地熱</t>
    <rPh sb="0" eb="2">
      <t>チネツ</t>
    </rPh>
    <phoneticPr fontId="1"/>
  </si>
  <si>
    <t>(H)</t>
    <phoneticPr fontId="1"/>
  </si>
  <si>
    <t>(I)</t>
    <phoneticPr fontId="1"/>
  </si>
  <si>
    <t>(E-1)</t>
    <phoneticPr fontId="1"/>
  </si>
  <si>
    <t>太陽光</t>
    <rPh sb="0" eb="3">
      <t>タイヨウコウ</t>
    </rPh>
    <phoneticPr fontId="1"/>
  </si>
  <si>
    <t>風力</t>
    <rPh sb="0" eb="2">
      <t>フウリョク</t>
    </rPh>
    <phoneticPr fontId="1"/>
  </si>
  <si>
    <t>(E-2)</t>
    <phoneticPr fontId="1"/>
  </si>
  <si>
    <t>想定誤差量</t>
    <rPh sb="0" eb="2">
      <t>ソウテイ</t>
    </rPh>
    <rPh sb="2" eb="4">
      <t>ゴサ</t>
    </rPh>
    <rPh sb="4" eb="5">
      <t>リョウ</t>
    </rPh>
    <phoneticPr fontId="1"/>
  </si>
  <si>
    <t>エリア供給力 計①</t>
    <rPh sb="3" eb="6">
      <t>キョウキュウリョク</t>
    </rPh>
    <rPh sb="7" eb="8">
      <t>ケイ</t>
    </rPh>
    <phoneticPr fontId="1"/>
  </si>
  <si>
    <t>エリア
需要等</t>
    <rPh sb="4" eb="6">
      <t>ジュヨウ</t>
    </rPh>
    <rPh sb="6" eb="7">
      <t>トウ</t>
    </rPh>
    <phoneticPr fontId="1"/>
  </si>
  <si>
    <t>(A)</t>
    <phoneticPr fontId="1"/>
  </si>
  <si>
    <t>エリア需要（本土）②</t>
    <phoneticPr fontId="1"/>
  </si>
  <si>
    <t>揚水
運転等</t>
    <phoneticPr fontId="1"/>
  </si>
  <si>
    <t>(C-1)　　揚水式発電機の揚水運転③</t>
    <rPh sb="7" eb="10">
      <t>ヨウスイシキ</t>
    </rPh>
    <rPh sb="10" eb="12">
      <t>ハツデン</t>
    </rPh>
    <rPh sb="12" eb="13">
      <t>キ</t>
    </rPh>
    <rPh sb="14" eb="16">
      <t>ヨウスイ</t>
    </rPh>
    <rPh sb="16" eb="18">
      <t>ウンテン</t>
    </rPh>
    <phoneticPr fontId="1"/>
  </si>
  <si>
    <t>(C-2)　　　電力貯蔵装置の充電④</t>
    <rPh sb="8" eb="10">
      <t>デンリョク</t>
    </rPh>
    <rPh sb="10" eb="12">
      <t>チョゾウ</t>
    </rPh>
    <rPh sb="12" eb="14">
      <t>ソウチ</t>
    </rPh>
    <rPh sb="15" eb="17">
      <t>ジュウデン</t>
    </rPh>
    <phoneticPr fontId="1"/>
  </si>
  <si>
    <t>域外
送電</t>
    <phoneticPr fontId="1"/>
  </si>
  <si>
    <t>(B-1)　　約定済みの域外送電電力⑤</t>
    <rPh sb="7" eb="9">
      <t>ヤクジョウ</t>
    </rPh>
    <rPh sb="9" eb="10">
      <t>ス</t>
    </rPh>
    <rPh sb="12" eb="14">
      <t>イキガイ</t>
    </rPh>
    <rPh sb="14" eb="16">
      <t>ソウデン</t>
    </rPh>
    <rPh sb="16" eb="18">
      <t>デンリョク</t>
    </rPh>
    <phoneticPr fontId="1"/>
  </si>
  <si>
    <t>(B-2)　　 長周期広域周波数調整・三次調整力①② ⑥</t>
    <rPh sb="8" eb="11">
      <t>チョウシュウキ</t>
    </rPh>
    <rPh sb="11" eb="13">
      <t>コウイキ</t>
    </rPh>
    <rPh sb="13" eb="16">
      <t>シュウハスウ</t>
    </rPh>
    <rPh sb="16" eb="18">
      <t>チョウセイ</t>
    </rPh>
    <rPh sb="19" eb="20">
      <t>サン</t>
    </rPh>
    <rPh sb="20" eb="21">
      <t>ジ</t>
    </rPh>
    <rPh sb="21" eb="24">
      <t>チョウセイリョク</t>
    </rPh>
    <phoneticPr fontId="1"/>
  </si>
  <si>
    <t>エリア需要等 計⑦＝②ー（③＋④＋⑤＋⑥）</t>
    <rPh sb="3" eb="5">
      <t>ジュヨウ</t>
    </rPh>
    <rPh sb="5" eb="6">
      <t>トウ</t>
    </rPh>
    <rPh sb="7" eb="8">
      <t>ケイ</t>
    </rPh>
    <phoneticPr fontId="1"/>
  </si>
  <si>
    <r>
      <t xml:space="preserve">必要性
</t>
    </r>
    <r>
      <rPr>
        <sz val="12"/>
        <color theme="1"/>
        <rFont val="Meiryo UI"/>
        <family val="3"/>
        <charset val="128"/>
      </rPr>
      <t>（万kW）</t>
    </r>
    <rPh sb="0" eb="3">
      <t>ヒツヨウセイ</t>
    </rPh>
    <phoneticPr fontId="1"/>
  </si>
  <si>
    <t>エリア供給力 計①</t>
    <phoneticPr fontId="1"/>
  </si>
  <si>
    <t>エリア需要等 計⑦</t>
    <rPh sb="7" eb="8">
      <t>ケイ</t>
    </rPh>
    <phoneticPr fontId="1"/>
  </si>
  <si>
    <t>(D)</t>
    <phoneticPr fontId="1"/>
  </si>
  <si>
    <t>誤差量を織込んだ抑制必要量⑧＝(①－⑦)</t>
    <phoneticPr fontId="1"/>
  </si>
  <si>
    <t>○需給状況イメージ図</t>
    <rPh sb="1" eb="3">
      <t>ジュキュウ</t>
    </rPh>
    <rPh sb="3" eb="5">
      <t>ジョウキョウ</t>
    </rPh>
    <phoneticPr fontId="1"/>
  </si>
  <si>
    <t>○必要性のイメージ図</t>
    <rPh sb="1" eb="4">
      <t>ヒツヨウセイ</t>
    </rPh>
    <rPh sb="9" eb="10">
      <t>ズ</t>
    </rPh>
    <phoneticPr fontId="1"/>
  </si>
  <si>
    <t>※１：優先給電ルールに基づく出力抑制後のエリア供給力。</t>
    <phoneticPr fontId="1"/>
  </si>
  <si>
    <t>※２：中国九州間連系線（関門連系線）の運用容量相当。</t>
  </si>
  <si>
    <t>※３：電力貯蔵装置の充電を含む。　※４：バイオマス混焼電源を含む。</t>
    <rPh sb="3" eb="5">
      <t>デンリョク</t>
    </rPh>
    <rPh sb="5" eb="7">
      <t>チョゾウ</t>
    </rPh>
    <rPh sb="7" eb="9">
      <t>ソウチ</t>
    </rPh>
    <phoneticPr fontId="1"/>
  </si>
  <si>
    <t>12時～12時30分</t>
  </si>
  <si>
    <t>11時～11時30分</t>
  </si>
  <si>
    <t>10時30分～11時</t>
  </si>
  <si>
    <t>【前日計画】</t>
    <rPh sb="1" eb="3">
      <t>ゼンジツ</t>
    </rPh>
    <rPh sb="3" eb="5">
      <t>ケイカク</t>
    </rPh>
    <phoneticPr fontId="0"/>
  </si>
  <si>
    <t xml:space="preserve"> </t>
    <phoneticPr fontId="1"/>
  </si>
  <si>
    <t>(a),(f)</t>
    <phoneticPr fontId="1"/>
  </si>
  <si>
    <t>(e),(f)</t>
    <phoneticPr fontId="1"/>
  </si>
  <si>
    <t>(c),(e)</t>
    <phoneticPr fontId="1"/>
  </si>
  <si>
    <t>(a),(e)</t>
    <phoneticPr fontId="1"/>
  </si>
  <si>
    <t>13時～13時30分</t>
  </si>
  <si>
    <t>［万ｋＷ］</t>
  </si>
  <si>
    <t>13時30分～14時</t>
  </si>
  <si>
    <t>A(55),B(29),C(4)</t>
  </si>
  <si>
    <t>（ｅ）</t>
    <phoneticPr fontId="1"/>
  </si>
  <si>
    <t>（ｄ）</t>
    <phoneticPr fontId="1"/>
  </si>
  <si>
    <t>（ｆ）</t>
    <phoneticPr fontId="1"/>
  </si>
  <si>
    <t>（ｂ）</t>
    <phoneticPr fontId="1"/>
  </si>
  <si>
    <t>（ａ）</t>
    <phoneticPr fontId="1"/>
  </si>
  <si>
    <t>（ｆ）</t>
  </si>
  <si>
    <t>（ｂ）</t>
  </si>
  <si>
    <t>（ａ）</t>
  </si>
  <si>
    <t>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</si>
</sst>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.0;&quot;▲ &quot;#,##0.0"/>
    <numFmt numFmtId="177" formatCode="&quot;[&quot;0%&quot;]&quot;"/>
    <numFmt numFmtId="178" formatCode="&quot;(&quot;#,##0.0&quot;）&quot;"/>
    <numFmt numFmtId="179" formatCode="&quot;―[&quot;0%&quot;]&quot;"/>
    <numFmt numFmtId="180" formatCode="m&quot;月&quot;d&quot;日&quot;\(aaa\)"/>
    <numFmt numFmtId="181" formatCode="0.0;&quot;▲ &quot;0.0"/>
    <numFmt numFmtId="182" formatCode="&quot;[ &quot;0&quot;％］&quot;"/>
    <numFmt numFmtId="183" formatCode="#,##0.0;[Red]\-#,##0.0"/>
    <numFmt numFmtId="184" formatCode="#,##0.0_ ;[Red]\-#,##0.0\ "/>
    <numFmt numFmtId="185" formatCode="#,##0_ ;[Red]\-#,##0\ "/>
    <numFmt numFmtId="186" formatCode="#,##0.0_ 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rgb="FF0070C0"/>
      <name val="Meiryo UI"/>
      <family val="3"/>
      <charset val="128"/>
    </font>
    <font>
      <sz val="11"/>
      <color rgb="FF0070C0"/>
      <name val="Meiryo UI"/>
      <family val="3"/>
      <charset val="128"/>
    </font>
    <font>
      <sz val="12"/>
      <color rgb="FFC00000"/>
      <name val="Meiryo UI"/>
      <family val="3"/>
      <charset val="128"/>
    </font>
    <font>
      <b/>
      <sz val="11"/>
      <color rgb="FFC0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7.5"/>
      <color rgb="FF002060"/>
      <name val="Meiryo UI"/>
      <family val="3"/>
      <charset val="128"/>
    </font>
    <font>
      <sz val="12"/>
      <color rgb="FF002060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color rgb="FFC0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1"/>
      <color theme="1" tint="0.499984740745262"/>
      <name val="Meiryo UI"/>
      <family val="3"/>
      <charset val="128"/>
    </font>
    <font>
      <sz val="14"/>
      <color rgb="FF000000"/>
      <name val="Meiryo UI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7EB2EE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BDDAD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8FEA0"/>
        <bgColor indexed="64"/>
      </patternFill>
    </fill>
  </fills>
  <borders count="12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dotted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/>
      <diagonal/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 style="thick">
        <color indexed="64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auto="1"/>
      </top>
      <bottom style="medium">
        <color auto="1"/>
      </bottom>
      <diagonal/>
    </border>
    <border>
      <left/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indexed="64"/>
      </right>
      <top/>
      <bottom style="medium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419">
    <xf numFmtId="0" fontId="0" fillId="0" borderId="0" xfId="0">
      <alignment vertical="center"/>
    </xf>
    <xf numFmtId="0" fontId="2" fillId="0" borderId="0" xfId="0" applyFont="1">
      <alignment vertical="center"/>
    </xf>
    <xf numFmtId="176" fontId="7" fillId="3" borderId="30" xfId="0" applyNumberFormat="1" applyFont="1" applyFill="1" applyBorder="1" applyAlignment="1">
      <alignment horizontal="center" vertical="center" shrinkToFit="1"/>
    </xf>
    <xf numFmtId="176" fontId="7" fillId="3" borderId="16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56" fontId="5" fillId="0" borderId="29" xfId="0" applyNumberFormat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176" fontId="8" fillId="2" borderId="14" xfId="0" applyNumberFormat="1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2" fillId="4" borderId="53" xfId="0" applyFont="1" applyFill="1" applyBorder="1">
      <alignment vertical="center"/>
    </xf>
    <xf numFmtId="0" fontId="2" fillId="4" borderId="39" xfId="0" applyFont="1" applyFill="1" applyBorder="1">
      <alignment vertical="center"/>
    </xf>
    <xf numFmtId="0" fontId="2" fillId="4" borderId="39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shrinkToFit="1"/>
    </xf>
    <xf numFmtId="176" fontId="7" fillId="3" borderId="25" xfId="0" applyNumberFormat="1" applyFont="1" applyFill="1" applyBorder="1" applyAlignment="1">
      <alignment horizontal="center" vertical="center" shrinkToFit="1"/>
    </xf>
    <xf numFmtId="176" fontId="5" fillId="2" borderId="16" xfId="0" applyNumberFormat="1" applyFont="1" applyFill="1" applyBorder="1" applyAlignment="1">
      <alignment horizontal="center" vertical="center" shrinkToFit="1"/>
    </xf>
    <xf numFmtId="56" fontId="13" fillId="0" borderId="29" xfId="0" applyNumberFormat="1" applyFont="1" applyBorder="1" applyAlignment="1">
      <alignment horizontal="center" vertical="center" wrapText="1" shrinkToFit="1"/>
    </xf>
    <xf numFmtId="178" fontId="16" fillId="0" borderId="18" xfId="0" applyNumberFormat="1" applyFont="1" applyBorder="1" applyAlignment="1">
      <alignment horizontal="center" vertical="center" shrinkToFit="1"/>
    </xf>
    <xf numFmtId="176" fontId="5" fillId="4" borderId="14" xfId="0" applyNumberFormat="1" applyFont="1" applyFill="1" applyBorder="1" applyAlignment="1">
      <alignment horizontal="center" vertical="center" shrinkToFit="1"/>
    </xf>
    <xf numFmtId="176" fontId="5" fillId="4" borderId="15" xfId="0" applyNumberFormat="1" applyFont="1" applyFill="1" applyBorder="1" applyAlignment="1">
      <alignment horizontal="center" vertical="center" shrinkToFit="1"/>
    </xf>
    <xf numFmtId="177" fontId="16" fillId="0" borderId="17" xfId="0" applyNumberFormat="1" applyFont="1" applyBorder="1" applyAlignment="1">
      <alignment horizontal="center" vertical="center" shrinkToFit="1"/>
    </xf>
    <xf numFmtId="176" fontId="5" fillId="4" borderId="6" xfId="0" applyNumberFormat="1" applyFont="1" applyFill="1" applyBorder="1" applyAlignment="1">
      <alignment horizontal="center" vertical="center" shrinkToFit="1"/>
    </xf>
    <xf numFmtId="176" fontId="5" fillId="4" borderId="7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center" wrapText="1" shrinkToFit="1"/>
    </xf>
    <xf numFmtId="0" fontId="2" fillId="0" borderId="36" xfId="0" applyFont="1" applyBorder="1" applyAlignment="1">
      <alignment horizontal="center" vertical="center" shrinkToFit="1"/>
    </xf>
    <xf numFmtId="56" fontId="6" fillId="0" borderId="29" xfId="0" applyNumberFormat="1" applyFont="1" applyBorder="1" applyAlignment="1">
      <alignment horizontal="center" vertical="center" wrapText="1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wrapText="1"/>
    </xf>
    <xf numFmtId="178" fontId="5" fillId="0" borderId="20" xfId="0" applyNumberFormat="1" applyFont="1" applyBorder="1" applyAlignment="1" applyProtection="1">
      <alignment horizontal="center" vertical="center" shrinkToFit="1"/>
      <protection locked="0"/>
    </xf>
    <xf numFmtId="176" fontId="5" fillId="0" borderId="30" xfId="0" applyNumberFormat="1" applyFont="1" applyBorder="1" applyAlignment="1" applyProtection="1">
      <alignment horizontal="center" vertical="center" shrinkToFit="1"/>
      <protection locked="0"/>
    </xf>
    <xf numFmtId="176" fontId="5" fillId="0" borderId="25" xfId="0" applyNumberFormat="1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56" fontId="14" fillId="0" borderId="29" xfId="0" applyNumberFormat="1" applyFont="1" applyBorder="1" applyAlignment="1">
      <alignment horizontal="center" vertical="center" wrapText="1" shrinkToFit="1"/>
    </xf>
    <xf numFmtId="0" fontId="2" fillId="0" borderId="54" xfId="0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176" fontId="8" fillId="0" borderId="21" xfId="0" applyNumberFormat="1" applyFont="1" applyBorder="1" applyAlignment="1" applyProtection="1">
      <alignment horizontal="center" vertical="center" shrinkToFit="1"/>
      <protection locked="0"/>
    </xf>
    <xf numFmtId="177" fontId="5" fillId="0" borderId="34" xfId="0" applyNumberFormat="1" applyFont="1" applyBorder="1" applyAlignment="1" applyProtection="1">
      <alignment horizontal="center" vertical="center" shrinkToFit="1"/>
      <protection locked="0"/>
    </xf>
    <xf numFmtId="176" fontId="5" fillId="0" borderId="21" xfId="0" applyNumberFormat="1" applyFont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8" fillId="0" borderId="14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176" fontId="5" fillId="0" borderId="16" xfId="0" applyNumberFormat="1" applyFont="1" applyBorder="1" applyAlignment="1" applyProtection="1">
      <alignment horizontal="center" vertical="center" shrinkToFit="1"/>
      <protection locked="0"/>
    </xf>
    <xf numFmtId="177" fontId="5" fillId="0" borderId="6" xfId="0" applyNumberFormat="1" applyFont="1" applyBorder="1" applyAlignment="1" applyProtection="1">
      <alignment horizontal="center" vertical="center" shrinkToFit="1"/>
      <protection locked="0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6" fontId="5" fillId="0" borderId="1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horizontal="center" vertical="center" shrinkToFit="1"/>
      <protection locked="0"/>
    </xf>
    <xf numFmtId="177" fontId="5" fillId="0" borderId="20" xfId="0" applyNumberFormat="1" applyFont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>
      <alignment horizontal="center" vertical="center" shrinkToFit="1"/>
    </xf>
    <xf numFmtId="176" fontId="5" fillId="0" borderId="13" xfId="0" quotePrefix="1" applyNumberFormat="1" applyFont="1" applyBorder="1" applyAlignment="1" applyProtection="1">
      <alignment horizontal="center" vertical="center" shrinkToFit="1"/>
      <protection locked="0"/>
    </xf>
    <xf numFmtId="182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59" xfId="0" applyFont="1" applyBorder="1" applyAlignment="1">
      <alignment horizontal="center" vertical="center" shrinkToFit="1"/>
    </xf>
    <xf numFmtId="179" fontId="5" fillId="0" borderId="60" xfId="0" applyNumberFormat="1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>
      <alignment horizontal="center" vertical="center" shrinkToFit="1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181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>
      <alignment horizontal="center" vertical="center" shrinkToFit="1"/>
    </xf>
    <xf numFmtId="181" fontId="5" fillId="0" borderId="14" xfId="0" applyNumberFormat="1" applyFont="1" applyBorder="1" applyAlignment="1" applyProtection="1">
      <alignment horizontal="center" vertical="center" shrinkToFit="1"/>
      <protection locked="0"/>
    </xf>
    <xf numFmtId="183" fontId="5" fillId="0" borderId="61" xfId="0" applyNumberFormat="1" applyFont="1" applyBorder="1" applyAlignment="1" applyProtection="1">
      <alignment horizontal="center" vertical="center" shrinkToFit="1"/>
      <protection locked="0"/>
    </xf>
    <xf numFmtId="181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>
      <alignment horizontal="center" vertical="center" shrinkToFit="1"/>
    </xf>
    <xf numFmtId="181" fontId="5" fillId="0" borderId="14" xfId="0" applyNumberFormat="1" applyFont="1" applyBorder="1" applyAlignment="1" applyProtection="1">
      <alignment horizontal="center" vertical="center" shrinkToFit="1"/>
      <protection locked="0"/>
    </xf>
    <xf numFmtId="181" fontId="5" fillId="0" borderId="14" xfId="0" applyNumberFormat="1" applyFont="1" applyBorder="1" applyAlignment="1" applyProtection="1">
      <alignment horizontal="center" vertical="center" shrinkToFit="1"/>
      <protection locked="0"/>
    </xf>
    <xf numFmtId="181" fontId="5" fillId="0" borderId="14" xfId="0" applyNumberFormat="1" applyFont="1" applyBorder="1" applyAlignment="1" applyProtection="1">
      <alignment horizontal="center" vertical="center" shrinkToFit="1"/>
      <protection locked="0"/>
    </xf>
    <xf numFmtId="181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>
      <alignment horizontal="center" vertical="center" shrinkToFit="1"/>
    </xf>
    <xf numFmtId="181" fontId="5" fillId="0" borderId="14" xfId="0" applyNumberFormat="1" applyFont="1" applyBorder="1" applyAlignment="1" applyProtection="1">
      <alignment horizontal="center" vertical="center" shrinkToFit="1"/>
      <protection locked="0"/>
    </xf>
    <xf numFmtId="181" fontId="5" fillId="0" borderId="14" xfId="0" applyNumberFormat="1" applyFont="1" applyBorder="1" applyAlignment="1" applyProtection="1">
      <alignment horizontal="center" vertical="center" shrinkToFit="1"/>
      <protection locked="0"/>
    </xf>
    <xf numFmtId="181" fontId="5" fillId="0" borderId="14" xfId="0" applyNumberFormat="1" applyFont="1" applyBorder="1" applyAlignment="1" applyProtection="1">
      <alignment horizontal="center" vertical="center" shrinkToFit="1"/>
      <protection locked="0"/>
    </xf>
    <xf numFmtId="181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4" borderId="63" xfId="0" applyFont="1" applyFill="1" applyBorder="1">
      <alignment vertical="center"/>
    </xf>
    <xf numFmtId="0" fontId="2" fillId="4" borderId="2" xfId="0" applyFont="1" applyFill="1" applyBorder="1">
      <alignment vertical="center"/>
    </xf>
    <xf numFmtId="180" fontId="3" fillId="0" borderId="34" xfId="0" applyNumberFormat="1" applyFont="1" applyBorder="1" applyAlignment="1" applyProtection="1">
      <alignment horizontal="center" vertical="center" shrinkToFit="1"/>
      <protection locked="0"/>
    </xf>
    <xf numFmtId="0" fontId="3" fillId="0" borderId="71" xfId="0" applyFont="1" applyBorder="1" applyAlignment="1" applyProtection="1">
      <alignment horizontal="left" vertical="center" shrinkToFit="1"/>
      <protection locked="0"/>
    </xf>
    <xf numFmtId="0" fontId="3" fillId="0" borderId="72" xfId="0" applyFont="1" applyBorder="1" applyAlignment="1" applyProtection="1">
      <alignment horizontal="left" vertical="center" shrinkToFit="1"/>
      <protection locked="0"/>
    </xf>
    <xf numFmtId="180" fontId="3" fillId="0" borderId="73" xfId="0" applyNumberFormat="1" applyFont="1" applyBorder="1" applyAlignment="1" applyProtection="1">
      <alignment horizontal="center" vertical="center" shrinkToFit="1"/>
      <protection locked="0"/>
    </xf>
    <xf numFmtId="0" fontId="5" fillId="4" borderId="74" xfId="0" applyFont="1" applyFill="1" applyBorder="1">
      <alignment vertical="center"/>
    </xf>
    <xf numFmtId="0" fontId="5" fillId="4" borderId="0" xfId="0" applyFont="1" applyFill="1">
      <alignment vertical="center"/>
    </xf>
    <xf numFmtId="0" fontId="3" fillId="5" borderId="75" xfId="0" applyFont="1" applyFill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center" vertical="center" shrinkToFit="1"/>
    </xf>
    <xf numFmtId="0" fontId="3" fillId="5" borderId="27" xfId="0" applyFont="1" applyFill="1" applyBorder="1" applyAlignment="1">
      <alignment horizontal="center" vertical="center" shrinkToFit="1"/>
    </xf>
    <xf numFmtId="0" fontId="19" fillId="6" borderId="64" xfId="1" applyFont="1" applyFill="1" applyBorder="1" applyAlignment="1">
      <alignment horizontal="center" vertical="center" shrinkToFit="1"/>
    </xf>
    <xf numFmtId="0" fontId="19" fillId="6" borderId="66" xfId="1" applyFont="1" applyFill="1" applyBorder="1" applyAlignment="1">
      <alignment horizontal="center" vertical="center" shrinkToFit="1"/>
    </xf>
    <xf numFmtId="176" fontId="19" fillId="6" borderId="22" xfId="0" applyNumberFormat="1" applyFont="1" applyFill="1" applyBorder="1" applyAlignment="1">
      <alignment horizontal="center" vertical="center" shrinkToFit="1"/>
    </xf>
    <xf numFmtId="176" fontId="19" fillId="6" borderId="23" xfId="0" applyNumberFormat="1" applyFont="1" applyFill="1" applyBorder="1" applyAlignment="1">
      <alignment horizontal="center" vertical="center" shrinkToFit="1"/>
    </xf>
    <xf numFmtId="0" fontId="21" fillId="7" borderId="68" xfId="1" applyFont="1" applyFill="1" applyBorder="1" applyAlignment="1">
      <alignment horizontal="center" vertical="center" shrinkToFit="1"/>
    </xf>
    <xf numFmtId="0" fontId="21" fillId="7" borderId="70" xfId="1" applyFont="1" applyFill="1" applyBorder="1" applyAlignment="1">
      <alignment horizontal="center" vertical="center" shrinkToFit="1"/>
    </xf>
    <xf numFmtId="176" fontId="21" fillId="7" borderId="80" xfId="0" applyNumberFormat="1" applyFont="1" applyFill="1" applyBorder="1" applyAlignment="1">
      <alignment horizontal="center" vertical="center" shrinkToFit="1"/>
    </xf>
    <xf numFmtId="176" fontId="21" fillId="7" borderId="12" xfId="0" applyNumberFormat="1" applyFont="1" applyFill="1" applyBorder="1" applyAlignment="1">
      <alignment horizontal="center" vertical="center" shrinkToFit="1"/>
    </xf>
    <xf numFmtId="0" fontId="19" fillId="8" borderId="68" xfId="1" applyFont="1" applyFill="1" applyBorder="1" applyAlignment="1">
      <alignment horizontal="center" vertical="center" shrinkToFit="1"/>
    </xf>
    <xf numFmtId="0" fontId="19" fillId="8" borderId="70" xfId="1" applyFont="1" applyFill="1" applyBorder="1" applyAlignment="1">
      <alignment horizontal="center" vertical="center" shrinkToFit="1"/>
    </xf>
    <xf numFmtId="176" fontId="19" fillId="8" borderId="80" xfId="0" applyNumberFormat="1" applyFont="1" applyFill="1" applyBorder="1" applyAlignment="1" applyProtection="1">
      <alignment horizontal="center" vertical="center" shrinkToFit="1"/>
      <protection locked="0"/>
    </xf>
    <xf numFmtId="176" fontId="19" fillId="8" borderId="12" xfId="0" applyNumberFormat="1" applyFont="1" applyFill="1" applyBorder="1" applyAlignment="1" applyProtection="1">
      <alignment horizontal="center" vertical="center" shrinkToFit="1"/>
      <protection locked="0"/>
    </xf>
    <xf numFmtId="0" fontId="19" fillId="9" borderId="68" xfId="1" applyFont="1" applyFill="1" applyBorder="1" applyAlignment="1">
      <alignment horizontal="center" vertical="center" shrinkToFit="1"/>
    </xf>
    <xf numFmtId="0" fontId="19" fillId="9" borderId="70" xfId="1" applyFont="1" applyFill="1" applyBorder="1" applyAlignment="1">
      <alignment horizontal="center" vertical="center" shrinkToFit="1"/>
    </xf>
    <xf numFmtId="176" fontId="19" fillId="9" borderId="80" xfId="0" applyNumberFormat="1" applyFont="1" applyFill="1" applyBorder="1" applyAlignment="1" applyProtection="1">
      <alignment horizontal="center" vertical="center" shrinkToFit="1"/>
      <protection locked="0"/>
    </xf>
    <xf numFmtId="176" fontId="19" fillId="9" borderId="12" xfId="0" applyNumberFormat="1" applyFont="1" applyFill="1" applyBorder="1" applyAlignment="1" applyProtection="1">
      <alignment horizontal="center" vertical="center" shrinkToFit="1"/>
      <protection locked="0"/>
    </xf>
    <xf numFmtId="0" fontId="19" fillId="10" borderId="68" xfId="1" applyFont="1" applyFill="1" applyBorder="1" applyAlignment="1">
      <alignment horizontal="center" vertical="center" shrinkToFit="1"/>
    </xf>
    <xf numFmtId="0" fontId="19" fillId="10" borderId="70" xfId="1" applyFont="1" applyFill="1" applyBorder="1" applyAlignment="1">
      <alignment horizontal="center" vertical="center" shrinkToFit="1"/>
    </xf>
    <xf numFmtId="176" fontId="19" fillId="10" borderId="80" xfId="0" applyNumberFormat="1" applyFont="1" applyFill="1" applyBorder="1" applyAlignment="1" applyProtection="1">
      <alignment horizontal="center" vertical="center" shrinkToFit="1"/>
      <protection locked="0"/>
    </xf>
    <xf numFmtId="176" fontId="19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9" fillId="11" borderId="68" xfId="1" applyFont="1" applyFill="1" applyBorder="1" applyAlignment="1">
      <alignment horizontal="center" vertical="center" shrinkToFit="1"/>
    </xf>
    <xf numFmtId="0" fontId="19" fillId="11" borderId="70" xfId="1" applyFont="1" applyFill="1" applyBorder="1" applyAlignment="1">
      <alignment horizontal="center" vertical="center" shrinkToFit="1"/>
    </xf>
    <xf numFmtId="176" fontId="19" fillId="11" borderId="80" xfId="0" applyNumberFormat="1" applyFont="1" applyFill="1" applyBorder="1" applyAlignment="1">
      <alignment horizontal="center" vertical="center" shrinkToFit="1"/>
    </xf>
    <xf numFmtId="176" fontId="19" fillId="11" borderId="12" xfId="0" applyNumberFormat="1" applyFont="1" applyFill="1" applyBorder="1" applyAlignment="1">
      <alignment horizontal="center" vertical="center" shrinkToFit="1"/>
    </xf>
    <xf numFmtId="0" fontId="19" fillId="12" borderId="68" xfId="1" applyFont="1" applyFill="1" applyBorder="1" applyAlignment="1">
      <alignment horizontal="center" vertical="center" shrinkToFit="1"/>
    </xf>
    <xf numFmtId="0" fontId="19" fillId="12" borderId="70" xfId="1" applyFont="1" applyFill="1" applyBorder="1" applyAlignment="1">
      <alignment horizontal="center" vertical="center" shrinkToFit="1"/>
    </xf>
    <xf numFmtId="176" fontId="19" fillId="12" borderId="80" xfId="0" applyNumberFormat="1" applyFont="1" applyFill="1" applyBorder="1" applyAlignment="1">
      <alignment horizontal="center" vertical="center" shrinkToFit="1"/>
    </xf>
    <xf numFmtId="176" fontId="19" fillId="12" borderId="12" xfId="0" applyNumberFormat="1" applyFont="1" applyFill="1" applyBorder="1" applyAlignment="1">
      <alignment horizontal="center" vertical="center" shrinkToFit="1"/>
    </xf>
    <xf numFmtId="0" fontId="19" fillId="13" borderId="70" xfId="1" applyFont="1" applyFill="1" applyBorder="1" applyAlignment="1">
      <alignment horizontal="center" vertical="center" shrinkToFit="1"/>
    </xf>
    <xf numFmtId="176" fontId="19" fillId="13" borderId="80" xfId="0" applyNumberFormat="1" applyFont="1" applyFill="1" applyBorder="1" applyAlignment="1">
      <alignment horizontal="center" vertical="center" shrinkToFit="1"/>
    </xf>
    <xf numFmtId="176" fontId="19" fillId="13" borderId="12" xfId="0" applyNumberFormat="1" applyFont="1" applyFill="1" applyBorder="1" applyAlignment="1">
      <alignment horizontal="center" vertical="center" shrinkToFit="1"/>
    </xf>
    <xf numFmtId="0" fontId="19" fillId="14" borderId="68" xfId="1" applyFont="1" applyFill="1" applyBorder="1" applyAlignment="1">
      <alignment horizontal="center" vertical="center" shrinkToFit="1"/>
    </xf>
    <xf numFmtId="0" fontId="19" fillId="14" borderId="70" xfId="1" applyFont="1" applyFill="1" applyBorder="1" applyAlignment="1">
      <alignment horizontal="center" vertical="center" shrinkToFit="1"/>
    </xf>
    <xf numFmtId="176" fontId="19" fillId="14" borderId="80" xfId="0" applyNumberFormat="1" applyFont="1" applyFill="1" applyBorder="1" applyAlignment="1">
      <alignment horizontal="center" vertical="center" shrinkToFit="1"/>
    </xf>
    <xf numFmtId="176" fontId="19" fillId="14" borderId="12" xfId="0" applyNumberFormat="1" applyFont="1" applyFill="1" applyBorder="1" applyAlignment="1">
      <alignment horizontal="center" vertical="center" shrinkToFit="1"/>
    </xf>
    <xf numFmtId="176" fontId="7" fillId="0" borderId="85" xfId="0" applyNumberFormat="1" applyFont="1" applyBorder="1" applyAlignment="1">
      <alignment horizontal="center" vertical="center" shrinkToFit="1"/>
    </xf>
    <xf numFmtId="176" fontId="7" fillId="0" borderId="16" xfId="0" applyNumberFormat="1" applyFont="1" applyBorder="1" applyAlignment="1">
      <alignment horizontal="center" vertical="center" shrinkToFit="1"/>
    </xf>
    <xf numFmtId="0" fontId="5" fillId="16" borderId="86" xfId="1" applyFont="1" applyFill="1" applyBorder="1" applyAlignment="1">
      <alignment horizontal="center" vertical="center" shrinkToFit="1"/>
    </xf>
    <xf numFmtId="0" fontId="3" fillId="16" borderId="40" xfId="1" applyFont="1" applyFill="1" applyBorder="1" applyAlignment="1">
      <alignment horizontal="center" vertical="center" shrinkToFit="1"/>
    </xf>
    <xf numFmtId="176" fontId="7" fillId="16" borderId="75" xfId="0" applyNumberFormat="1" applyFont="1" applyFill="1" applyBorder="1" applyAlignment="1">
      <alignment horizontal="center" vertical="center" shrinkToFit="1"/>
    </xf>
    <xf numFmtId="176" fontId="3" fillId="16" borderId="75" xfId="0" applyNumberFormat="1" applyFont="1" applyFill="1" applyBorder="1" applyAlignment="1">
      <alignment horizontal="center" vertical="center" shrinkToFit="1"/>
    </xf>
    <xf numFmtId="176" fontId="3" fillId="16" borderId="27" xfId="0" applyNumberFormat="1" applyFont="1" applyFill="1" applyBorder="1" applyAlignment="1">
      <alignment horizontal="center" vertical="center" shrinkToFit="1"/>
    </xf>
    <xf numFmtId="0" fontId="19" fillId="17" borderId="66" xfId="1" applyFont="1" applyFill="1" applyBorder="1" applyAlignment="1">
      <alignment horizontal="left" vertical="center" shrinkToFit="1"/>
    </xf>
    <xf numFmtId="176" fontId="19" fillId="17" borderId="22" xfId="0" applyNumberFormat="1" applyFont="1" applyFill="1" applyBorder="1" applyAlignment="1">
      <alignment horizontal="center" vertical="center" shrinkToFit="1"/>
    </xf>
    <xf numFmtId="176" fontId="19" fillId="17" borderId="23" xfId="0" applyNumberFormat="1" applyFont="1" applyFill="1" applyBorder="1" applyAlignment="1">
      <alignment horizontal="center" vertical="center" shrinkToFit="1"/>
    </xf>
    <xf numFmtId="0" fontId="19" fillId="5" borderId="31" xfId="1" applyFont="1" applyFill="1" applyBorder="1" applyAlignment="1">
      <alignment horizontal="left" vertical="center" shrinkToFit="1"/>
    </xf>
    <xf numFmtId="176" fontId="19" fillId="0" borderId="20" xfId="0" applyNumberFormat="1" applyFont="1" applyBorder="1" applyAlignment="1">
      <alignment horizontal="center" vertical="center" shrinkToFit="1"/>
    </xf>
    <xf numFmtId="176" fontId="19" fillId="0" borderId="9" xfId="0" applyNumberFormat="1" applyFont="1" applyBorder="1" applyAlignment="1">
      <alignment horizontal="center" vertical="center" shrinkToFit="1"/>
    </xf>
    <xf numFmtId="0" fontId="19" fillId="19" borderId="66" xfId="1" applyFont="1" applyFill="1" applyBorder="1" applyAlignment="1">
      <alignment horizontal="left" vertical="center" shrinkToFit="1"/>
    </xf>
    <xf numFmtId="176" fontId="19" fillId="19" borderId="22" xfId="0" applyNumberFormat="1" applyFont="1" applyFill="1" applyBorder="1" applyAlignment="1">
      <alignment horizontal="center" vertical="center" shrinkToFit="1"/>
    </xf>
    <xf numFmtId="176" fontId="19" fillId="19" borderId="29" xfId="0" applyNumberFormat="1" applyFont="1" applyFill="1" applyBorder="1" applyAlignment="1">
      <alignment horizontal="center" vertical="center" shrinkToFit="1"/>
    </xf>
    <xf numFmtId="0" fontId="19" fillId="18" borderId="31" xfId="1" applyFont="1" applyFill="1" applyBorder="1" applyAlignment="1">
      <alignment horizontal="left" vertical="center" shrinkToFit="1"/>
    </xf>
    <xf numFmtId="176" fontId="19" fillId="18" borderId="20" xfId="0" applyNumberFormat="1" applyFont="1" applyFill="1" applyBorder="1" applyAlignment="1">
      <alignment horizontal="center" vertical="center" shrinkToFit="1"/>
    </xf>
    <xf numFmtId="176" fontId="19" fillId="18" borderId="9" xfId="0" applyNumberFormat="1" applyFont="1" applyFill="1" applyBorder="1" applyAlignment="1">
      <alignment horizontal="center" vertical="center" shrinkToFit="1"/>
    </xf>
    <xf numFmtId="176" fontId="7" fillId="15" borderId="75" xfId="0" applyNumberFormat="1" applyFont="1" applyFill="1" applyBorder="1" applyAlignment="1">
      <alignment horizontal="center" vertical="center" shrinkToFit="1"/>
    </xf>
    <xf numFmtId="176" fontId="7" fillId="15" borderId="27" xfId="0" applyNumberFormat="1" applyFont="1" applyFill="1" applyBorder="1" applyAlignment="1">
      <alignment horizontal="center" vertical="center" shrinkToFit="1"/>
    </xf>
    <xf numFmtId="0" fontId="5" fillId="4" borderId="2" xfId="1" applyFont="1" applyFill="1" applyBorder="1">
      <alignment vertical="center"/>
    </xf>
    <xf numFmtId="0" fontId="5" fillId="4" borderId="0" xfId="1" applyFont="1" applyFill="1">
      <alignment vertical="center"/>
    </xf>
    <xf numFmtId="0" fontId="3" fillId="5" borderId="86" xfId="0" applyFont="1" applyFill="1" applyBorder="1" applyAlignment="1">
      <alignment horizontal="center" vertical="center" shrinkToFit="1"/>
    </xf>
    <xf numFmtId="176" fontId="7" fillId="0" borderId="91" xfId="0" applyNumberFormat="1" applyFont="1" applyBorder="1" applyAlignment="1">
      <alignment horizontal="center" vertical="center" shrinkToFit="1"/>
    </xf>
    <xf numFmtId="176" fontId="7" fillId="0" borderId="94" xfId="0" applyNumberFormat="1" applyFont="1" applyBorder="1" applyAlignment="1">
      <alignment horizontal="center" vertical="center" shrinkToFit="1"/>
    </xf>
    <xf numFmtId="176" fontId="7" fillId="15" borderId="98" xfId="0" applyNumberFormat="1" applyFont="1" applyFill="1" applyBorder="1" applyAlignment="1">
      <alignment horizontal="center" vertical="center" shrinkToFit="1"/>
    </xf>
    <xf numFmtId="176" fontId="7" fillId="15" borderId="101" xfId="0" applyNumberFormat="1" applyFont="1" applyFill="1" applyBorder="1" applyAlignment="1">
      <alignment horizontal="center" vertical="center" shrinkToFit="1"/>
    </xf>
    <xf numFmtId="0" fontId="23" fillId="3" borderId="102" xfId="1" applyFont="1" applyFill="1" applyBorder="1" applyAlignment="1">
      <alignment horizontal="center" vertical="center" shrinkToFit="1"/>
    </xf>
    <xf numFmtId="176" fontId="23" fillId="3" borderId="85" xfId="0" applyNumberFormat="1" applyFont="1" applyFill="1" applyBorder="1" applyAlignment="1">
      <alignment horizontal="center" vertical="center" shrinkToFit="1"/>
    </xf>
    <xf numFmtId="176" fontId="23" fillId="3" borderId="30" xfId="0" applyNumberFormat="1" applyFont="1" applyFill="1" applyBorder="1" applyAlignment="1">
      <alignment horizontal="center" vertical="center" shrinkToFit="1"/>
    </xf>
    <xf numFmtId="184" fontId="4" fillId="0" borderId="0" xfId="0" applyNumberFormat="1" applyFont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185" fontId="2" fillId="0" borderId="1" xfId="1" applyNumberFormat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4" fillId="0" borderId="2" xfId="1" applyFont="1" applyBorder="1">
      <alignment vertical="center"/>
    </xf>
    <xf numFmtId="0" fontId="24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185" fontId="4" fillId="0" borderId="0" xfId="1" applyNumberFormat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>
      <alignment vertical="center"/>
    </xf>
    <xf numFmtId="184" fontId="4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185" fontId="2" fillId="0" borderId="0" xfId="1" applyNumberFormat="1" applyFont="1">
      <alignment vertical="center"/>
    </xf>
    <xf numFmtId="185" fontId="25" fillId="0" borderId="0" xfId="1" applyNumberFormat="1" applyFont="1">
      <alignment vertical="center"/>
    </xf>
    <xf numFmtId="0" fontId="25" fillId="0" borderId="0" xfId="1" applyFont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" fillId="0" borderId="2" xfId="1" applyFont="1" applyBorder="1">
      <alignment vertical="center"/>
    </xf>
    <xf numFmtId="0" fontId="2" fillId="0" borderId="3" xfId="1" applyFont="1" applyBorder="1">
      <alignment vertical="center"/>
    </xf>
    <xf numFmtId="0" fontId="26" fillId="0" borderId="0" xfId="1" applyFont="1" applyAlignment="1">
      <alignment horizontal="left" vertical="center" readingOrder="1"/>
    </xf>
    <xf numFmtId="0" fontId="2" fillId="0" borderId="74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86" fontId="2" fillId="0" borderId="0" xfId="0" applyNumberFormat="1" applyFont="1" applyAlignment="1">
      <alignment horizontal="center" vertical="center"/>
    </xf>
    <xf numFmtId="176" fontId="19" fillId="0" borderId="12" xfId="0" applyNumberFormat="1" applyFont="1" applyBorder="1" applyAlignment="1" applyProtection="1">
      <alignment horizontal="center" vertical="center" shrinkToFit="1"/>
      <protection locked="0"/>
    </xf>
    <xf numFmtId="0" fontId="8" fillId="0" borderId="15" xfId="0" quotePrefix="1" applyFont="1" applyBorder="1" applyAlignment="1" applyProtection="1">
      <alignment horizontal="center" vertical="center" shrinkToFit="1"/>
      <protection locked="0"/>
    </xf>
    <xf numFmtId="0" fontId="2" fillId="4" borderId="41" xfId="0" applyFont="1" applyFill="1" applyBorder="1">
      <alignment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109" xfId="0" applyFont="1" applyBorder="1" applyAlignment="1">
      <alignment horizontal="center" vertical="center" shrinkToFit="1"/>
    </xf>
    <xf numFmtId="179" fontId="5" fillId="0" borderId="85" xfId="0" applyNumberFormat="1" applyFont="1" applyBorder="1" applyAlignment="1" applyProtection="1">
      <alignment horizontal="center" vertical="center" shrinkToFit="1"/>
      <protection locked="0"/>
    </xf>
    <xf numFmtId="183" fontId="5" fillId="0" borderId="16" xfId="0" applyNumberFormat="1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10" fillId="0" borderId="111" xfId="0" applyFont="1" applyBorder="1" applyAlignment="1">
      <alignment horizontal="center" vertical="center" shrinkToFit="1"/>
    </xf>
    <xf numFmtId="0" fontId="5" fillId="0" borderId="112" xfId="0" applyFont="1" applyBorder="1" applyAlignment="1" applyProtection="1">
      <alignment horizontal="center" vertical="center" shrinkToFit="1"/>
      <protection locked="0"/>
    </xf>
    <xf numFmtId="0" fontId="8" fillId="0" borderId="113" xfId="0" applyFont="1" applyBorder="1" applyAlignment="1" applyProtection="1">
      <alignment horizontal="center" vertical="center" shrinkToFit="1"/>
      <protection locked="0"/>
    </xf>
    <xf numFmtId="0" fontId="7" fillId="3" borderId="114" xfId="0" applyFont="1" applyFill="1" applyBorder="1" applyAlignment="1">
      <alignment horizontal="center" vertical="center" shrinkToFit="1"/>
    </xf>
    <xf numFmtId="0" fontId="2" fillId="4" borderId="115" xfId="0" applyFont="1" applyFill="1" applyBorder="1" applyAlignment="1">
      <alignment horizontal="center" vertical="center"/>
    </xf>
    <xf numFmtId="0" fontId="5" fillId="0" borderId="112" xfId="0" quotePrefix="1" applyFont="1" applyBorder="1" applyAlignment="1" applyProtection="1">
      <alignment horizontal="center" vertical="center" shrinkToFit="1"/>
      <protection locked="0"/>
    </xf>
    <xf numFmtId="176" fontId="5" fillId="0" borderId="112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quotePrefix="1" applyFont="1" applyBorder="1" applyAlignment="1" applyProtection="1">
      <alignment horizontal="center" vertical="center" shrinkToFit="1"/>
      <protection locked="0"/>
    </xf>
    <xf numFmtId="176" fontId="5" fillId="0" borderId="112" xfId="0" quotePrefix="1" applyNumberFormat="1" applyFont="1" applyBorder="1" applyAlignment="1" applyProtection="1">
      <alignment horizontal="center" vertical="center" shrinkToFit="1"/>
      <protection locked="0"/>
    </xf>
    <xf numFmtId="176" fontId="7" fillId="3" borderId="114" xfId="0" applyNumberFormat="1" applyFont="1" applyFill="1" applyBorder="1" applyAlignment="1">
      <alignment horizontal="center" vertical="center" shrinkToFit="1"/>
    </xf>
    <xf numFmtId="176" fontId="5" fillId="0" borderId="114" xfId="0" applyNumberFormat="1" applyFont="1" applyBorder="1" applyAlignment="1" applyProtection="1">
      <alignment horizontal="center" vertical="center" shrinkToFit="1"/>
      <protection locked="0"/>
    </xf>
    <xf numFmtId="176" fontId="5" fillId="4" borderId="113" xfId="0" applyNumberFormat="1" applyFont="1" applyFill="1" applyBorder="1" applyAlignment="1">
      <alignment horizontal="center" vertical="center" shrinkToFit="1"/>
    </xf>
    <xf numFmtId="176" fontId="5" fillId="4" borderId="116" xfId="0" applyNumberFormat="1" applyFont="1" applyFill="1" applyBorder="1" applyAlignment="1">
      <alignment horizontal="center" vertical="center" shrinkToFit="1"/>
    </xf>
    <xf numFmtId="0" fontId="2" fillId="0" borderId="111" xfId="0" applyFont="1" applyBorder="1" applyAlignment="1">
      <alignment horizontal="center" vertical="center" wrapText="1"/>
    </xf>
    <xf numFmtId="176" fontId="5" fillId="0" borderId="112" xfId="0" applyNumberFormat="1" applyFont="1" applyBorder="1" applyAlignment="1">
      <alignment horizontal="center" vertical="center" shrinkToFit="1"/>
    </xf>
    <xf numFmtId="0" fontId="5" fillId="0" borderId="119" xfId="0" applyFont="1" applyBorder="1" applyAlignment="1" applyProtection="1">
      <alignment horizontal="center" vertical="center" shrinkToFit="1"/>
      <protection locked="0"/>
    </xf>
    <xf numFmtId="56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 applyProtection="1">
      <alignment horizontal="center" vertical="center" shrinkToFit="1"/>
      <protection locked="0"/>
    </xf>
    <xf numFmtId="176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 applyProtection="1">
      <alignment horizontal="center" vertical="center" shrinkToFit="1"/>
      <protection locked="0"/>
    </xf>
    <xf numFmtId="176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176" fontId="5" fillId="0" borderId="0" xfId="0" quotePrefix="1" applyNumberFormat="1" applyFont="1" applyAlignment="1" applyProtection="1">
      <alignment horizontal="center" vertical="center" shrinkToFit="1"/>
      <protection locked="0"/>
    </xf>
    <xf numFmtId="56" fontId="13" fillId="0" borderId="0" xfId="0" applyNumberFormat="1" applyFont="1" applyAlignment="1">
      <alignment horizontal="center" vertical="center" wrapText="1" shrinkToFit="1"/>
    </xf>
    <xf numFmtId="177" fontId="5" fillId="0" borderId="0" xfId="0" applyNumberFormat="1" applyFont="1" applyAlignment="1" applyProtection="1">
      <alignment horizontal="center" vertical="center" shrinkToFit="1"/>
      <protection locked="0"/>
    </xf>
    <xf numFmtId="181" fontId="5" fillId="0" borderId="0" xfId="0" applyNumberFormat="1" applyFont="1" applyAlignment="1" applyProtection="1">
      <alignment horizontal="center" vertical="center" shrinkToFit="1"/>
      <protection locked="0"/>
    </xf>
    <xf numFmtId="182" fontId="5" fillId="0" borderId="0" xfId="0" applyNumberFormat="1" applyFont="1" applyAlignment="1" applyProtection="1">
      <alignment horizontal="center" vertical="center" shrinkToFit="1"/>
      <protection locked="0"/>
    </xf>
    <xf numFmtId="178" fontId="16" fillId="0" borderId="0" xfId="0" applyNumberFormat="1" applyFont="1" applyAlignment="1">
      <alignment horizontal="center" vertical="center" shrinkToFit="1"/>
    </xf>
    <xf numFmtId="177" fontId="16" fillId="0" borderId="0" xfId="0" applyNumberFormat="1" applyFont="1" applyAlignment="1">
      <alignment horizontal="center" vertical="center" shrinkToFit="1"/>
    </xf>
    <xf numFmtId="56" fontId="14" fillId="0" borderId="0" xfId="0" applyNumberFormat="1" applyFont="1" applyAlignment="1">
      <alignment horizontal="center" vertical="center" wrapText="1" shrinkToFit="1"/>
    </xf>
    <xf numFmtId="178" fontId="5" fillId="0" borderId="0" xfId="0" applyNumberFormat="1" applyFont="1" applyAlignment="1" applyProtection="1">
      <alignment horizontal="center" vertical="center" shrinkToFit="1"/>
      <protection locked="0"/>
    </xf>
    <xf numFmtId="56" fontId="6" fillId="0" borderId="0" xfId="0" applyNumberFormat="1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5" fillId="0" borderId="113" xfId="0" applyFont="1" applyBorder="1" applyAlignment="1" applyProtection="1">
      <alignment horizontal="center" vertical="center" shrinkToFit="1"/>
      <protection locked="0"/>
    </xf>
    <xf numFmtId="179" fontId="5" fillId="0" borderId="0" xfId="0" applyNumberFormat="1" applyFont="1" applyAlignment="1" applyProtection="1">
      <alignment horizontal="center" vertical="center" shrinkToFit="1"/>
      <protection locked="0"/>
    </xf>
    <xf numFmtId="0" fontId="2" fillId="0" borderId="43" xfId="0" applyFont="1" applyBorder="1" applyAlignment="1">
      <alignment horizontal="center" vertical="center"/>
    </xf>
    <xf numFmtId="176" fontId="5" fillId="0" borderId="68" xfId="0" applyNumberFormat="1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>
      <alignment vertical="center"/>
    </xf>
    <xf numFmtId="176" fontId="4" fillId="0" borderId="0" xfId="0" applyNumberFormat="1" applyFont="1" applyAlignment="1">
      <alignment horizontal="center" vertical="center"/>
    </xf>
    <xf numFmtId="181" fontId="4" fillId="0" borderId="0" xfId="0" applyNumberFormat="1" applyFont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181" fontId="22" fillId="5" borderId="93" xfId="0" applyNumberFormat="1" applyFont="1" applyFill="1" applyBorder="1" applyAlignment="1">
      <alignment horizontal="center" vertical="center" shrinkToFit="1"/>
    </xf>
    <xf numFmtId="181" fontId="22" fillId="5" borderId="100" xfId="0" applyNumberFormat="1" applyFont="1" applyFill="1" applyBorder="1" applyAlignment="1">
      <alignment horizontal="center" vertical="center" shrinkToFit="1"/>
    </xf>
    <xf numFmtId="181" fontId="22" fillId="5" borderId="106" xfId="0" applyNumberFormat="1" applyFont="1" applyFill="1" applyBorder="1" applyAlignment="1">
      <alignment horizontal="center" vertical="center" shrinkToFit="1"/>
    </xf>
    <xf numFmtId="0" fontId="3" fillId="15" borderId="95" xfId="1" applyFont="1" applyFill="1" applyBorder="1" applyAlignment="1">
      <alignment horizontal="center" vertical="center" shrinkToFit="1"/>
    </xf>
    <xf numFmtId="0" fontId="3" fillId="15" borderId="96" xfId="1" applyFont="1" applyFill="1" applyBorder="1" applyAlignment="1">
      <alignment horizontal="center" vertical="center" shrinkToFit="1"/>
    </xf>
    <xf numFmtId="0" fontId="3" fillId="15" borderId="97" xfId="1" applyFont="1" applyFill="1" applyBorder="1" applyAlignment="1">
      <alignment horizontal="center" vertical="center" shrinkToFit="1"/>
    </xf>
    <xf numFmtId="0" fontId="23" fillId="3" borderId="103" xfId="1" applyFont="1" applyFill="1" applyBorder="1" applyAlignment="1">
      <alignment horizontal="center" vertical="center" shrinkToFit="1"/>
    </xf>
    <xf numFmtId="0" fontId="23" fillId="3" borderId="104" xfId="1" applyFont="1" applyFill="1" applyBorder="1" applyAlignment="1">
      <alignment horizontal="center" vertical="center" shrinkToFit="1"/>
    </xf>
    <xf numFmtId="0" fontId="3" fillId="0" borderId="76" xfId="1" applyFont="1" applyBorder="1" applyAlignment="1">
      <alignment horizontal="center" vertical="center" wrapText="1" shrinkToFit="1"/>
    </xf>
    <xf numFmtId="0" fontId="3" fillId="0" borderId="19" xfId="1" applyFont="1" applyBorder="1" applyAlignment="1">
      <alignment horizontal="center" vertical="center" wrapText="1" shrinkToFit="1"/>
    </xf>
    <xf numFmtId="0" fontId="3" fillId="0" borderId="20" xfId="1" applyFont="1" applyBorder="1" applyAlignment="1">
      <alignment horizontal="center" vertical="center" wrapText="1" shrinkToFit="1"/>
    </xf>
    <xf numFmtId="0" fontId="3" fillId="0" borderId="88" xfId="1" applyFont="1" applyBorder="1" applyAlignment="1">
      <alignment horizontal="center" vertical="center" shrinkToFit="1"/>
    </xf>
    <xf numFmtId="0" fontId="3" fillId="0" borderId="89" xfId="1" applyFont="1" applyBorder="1" applyAlignment="1">
      <alignment horizontal="center" vertical="center" shrinkToFit="1"/>
    </xf>
    <xf numFmtId="0" fontId="3" fillId="0" borderId="90" xfId="1" applyFont="1" applyBorder="1" applyAlignment="1">
      <alignment horizontal="center" vertical="center" shrinkToFit="1"/>
    </xf>
    <xf numFmtId="181" fontId="22" fillId="5" borderId="92" xfId="0" applyNumberFormat="1" applyFont="1" applyFill="1" applyBorder="1" applyAlignment="1">
      <alignment horizontal="center" vertical="center" shrinkToFit="1"/>
    </xf>
    <xf numFmtId="181" fontId="22" fillId="5" borderId="99" xfId="0" applyNumberFormat="1" applyFont="1" applyFill="1" applyBorder="1" applyAlignment="1">
      <alignment horizontal="center" vertical="center" shrinkToFit="1"/>
    </xf>
    <xf numFmtId="181" fontId="22" fillId="5" borderId="105" xfId="0" applyNumberFormat="1" applyFont="1" applyFill="1" applyBorder="1" applyAlignment="1">
      <alignment horizontal="center" vertical="center" shrinkToFit="1"/>
    </xf>
    <xf numFmtId="181" fontId="20" fillId="5" borderId="78" xfId="0" applyNumberFormat="1" applyFont="1" applyFill="1" applyBorder="1" applyAlignment="1">
      <alignment horizontal="center" vertical="center" wrapText="1" shrinkToFit="1"/>
    </xf>
    <xf numFmtId="181" fontId="20" fillId="5" borderId="8" xfId="0" applyNumberFormat="1" applyFont="1" applyFill="1" applyBorder="1" applyAlignment="1">
      <alignment horizontal="center" vertical="center" wrapText="1" shrinkToFit="1"/>
    </xf>
    <xf numFmtId="181" fontId="20" fillId="5" borderId="10" xfId="0" applyNumberFormat="1" applyFont="1" applyFill="1" applyBorder="1" applyAlignment="1">
      <alignment horizontal="center" vertical="center" wrapText="1" shrinkToFit="1"/>
    </xf>
    <xf numFmtId="0" fontId="19" fillId="13" borderId="81" xfId="1" applyFont="1" applyFill="1" applyBorder="1" applyAlignment="1">
      <alignment horizontal="center" vertical="center" shrinkToFit="1"/>
    </xf>
    <xf numFmtId="0" fontId="19" fillId="13" borderId="82" xfId="1" applyFont="1" applyFill="1" applyBorder="1" applyAlignment="1">
      <alignment horizontal="center" vertical="center" shrinkToFit="1"/>
    </xf>
    <xf numFmtId="0" fontId="7" fillId="5" borderId="84" xfId="1" applyFont="1" applyFill="1" applyBorder="1" applyAlignment="1">
      <alignment vertical="center" shrinkToFit="1"/>
    </xf>
    <xf numFmtId="0" fontId="7" fillId="5" borderId="31" xfId="1" applyFont="1" applyFill="1" applyBorder="1" applyAlignment="1">
      <alignment vertical="center" shrinkToFit="1"/>
    </xf>
    <xf numFmtId="0" fontId="5" fillId="15" borderId="77" xfId="1" applyFont="1" applyFill="1" applyBorder="1" applyAlignment="1">
      <alignment horizontal="center" vertical="center" wrapText="1" shrinkToFit="1"/>
    </xf>
    <xf numFmtId="0" fontId="5" fillId="15" borderId="79" xfId="1" applyFont="1" applyFill="1" applyBorder="1" applyAlignment="1">
      <alignment horizontal="center" vertical="center" wrapText="1" shrinkToFit="1"/>
    </xf>
    <xf numFmtId="0" fontId="5" fillId="15" borderId="83" xfId="1" applyFont="1" applyFill="1" applyBorder="1" applyAlignment="1">
      <alignment horizontal="center" vertical="center" wrapText="1" shrinkToFit="1"/>
    </xf>
    <xf numFmtId="0" fontId="19" fillId="17" borderId="87" xfId="1" applyFont="1" applyFill="1" applyBorder="1" applyAlignment="1">
      <alignment horizontal="center" vertical="center" wrapText="1" shrinkToFit="1"/>
    </xf>
    <xf numFmtId="0" fontId="19" fillId="17" borderId="9" xfId="1" applyFont="1" applyFill="1" applyBorder="1" applyAlignment="1">
      <alignment horizontal="center" vertical="center" wrapText="1" shrinkToFit="1"/>
    </xf>
    <xf numFmtId="0" fontId="19" fillId="18" borderId="87" xfId="1" applyFont="1" applyFill="1" applyBorder="1" applyAlignment="1">
      <alignment horizontal="center" vertical="center" wrapText="1" shrinkToFit="1"/>
    </xf>
    <xf numFmtId="0" fontId="19" fillId="18" borderId="9" xfId="1" applyFont="1" applyFill="1" applyBorder="1" applyAlignment="1">
      <alignment horizontal="center" vertical="center" wrapText="1" shrinkToFit="1"/>
    </xf>
    <xf numFmtId="0" fontId="7" fillId="15" borderId="39" xfId="1" applyFont="1" applyFill="1" applyBorder="1" applyAlignment="1">
      <alignment vertical="center" shrinkToFit="1"/>
    </xf>
    <xf numFmtId="0" fontId="7" fillId="15" borderId="40" xfId="1" applyFont="1" applyFill="1" applyBorder="1" applyAlignment="1">
      <alignment vertical="center" shrinkToFit="1"/>
    </xf>
    <xf numFmtId="0" fontId="3" fillId="0" borderId="68" xfId="0" applyFont="1" applyBorder="1" applyAlignment="1">
      <alignment vertical="center" shrinkToFit="1"/>
    </xf>
    <xf numFmtId="0" fontId="3" fillId="0" borderId="69" xfId="0" applyFont="1" applyBorder="1" applyAlignment="1">
      <alignment vertical="center" shrinkToFit="1"/>
    </xf>
    <xf numFmtId="0" fontId="3" fillId="0" borderId="70" xfId="0" applyFont="1" applyBorder="1" applyAlignment="1">
      <alignment vertical="center" shrinkToFit="1"/>
    </xf>
    <xf numFmtId="0" fontId="3" fillId="0" borderId="76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19" fillId="5" borderId="77" xfId="1" applyFont="1" applyFill="1" applyBorder="1" applyAlignment="1">
      <alignment horizontal="center" vertical="center" wrapText="1" shrinkToFit="1"/>
    </xf>
    <xf numFmtId="0" fontId="19" fillId="5" borderId="79" xfId="1" applyFont="1" applyFill="1" applyBorder="1" applyAlignment="1">
      <alignment horizontal="center" vertical="center" wrapText="1" shrinkToFit="1"/>
    </xf>
    <xf numFmtId="0" fontId="19" fillId="5" borderId="83" xfId="1" applyFont="1" applyFill="1" applyBorder="1" applyAlignment="1">
      <alignment horizontal="center" vertical="center" wrapText="1" shrinkToFit="1"/>
    </xf>
    <xf numFmtId="181" fontId="20" fillId="5" borderId="77" xfId="0" applyNumberFormat="1" applyFont="1" applyFill="1" applyBorder="1" applyAlignment="1">
      <alignment horizontal="center" vertical="center" wrapText="1" shrinkToFit="1"/>
    </xf>
    <xf numFmtId="181" fontId="20" fillId="5" borderId="79" xfId="0" applyNumberFormat="1" applyFont="1" applyFill="1" applyBorder="1" applyAlignment="1">
      <alignment horizontal="center" vertical="center" wrapText="1" shrinkToFit="1"/>
    </xf>
    <xf numFmtId="181" fontId="20" fillId="5" borderId="83" xfId="0" applyNumberFormat="1" applyFont="1" applyFill="1" applyBorder="1" applyAlignment="1">
      <alignment horizontal="center" vertical="center" wrapText="1" shrinkToFit="1"/>
    </xf>
    <xf numFmtId="0" fontId="3" fillId="0" borderId="64" xfId="0" applyFont="1" applyBorder="1" applyAlignment="1">
      <alignment vertical="center" shrinkToFit="1"/>
    </xf>
    <xf numFmtId="0" fontId="3" fillId="0" borderId="65" xfId="0" applyFont="1" applyBorder="1" applyAlignment="1">
      <alignment vertical="center" shrinkToFit="1"/>
    </xf>
    <xf numFmtId="0" fontId="3" fillId="0" borderId="66" xfId="0" applyFont="1" applyBorder="1" applyAlignment="1">
      <alignment vertical="center" shrinkToFit="1"/>
    </xf>
    <xf numFmtId="0" fontId="3" fillId="0" borderId="67" xfId="0" applyFont="1" applyBorder="1" applyAlignment="1" applyProtection="1">
      <alignment horizontal="center" vertical="center" shrinkToFit="1"/>
      <protection locked="0"/>
    </xf>
    <xf numFmtId="0" fontId="3" fillId="0" borderId="65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0" fontId="3" fillId="0" borderId="64" xfId="0" applyFont="1" applyBorder="1" applyAlignment="1" applyProtection="1">
      <alignment horizontal="center" vertical="center" shrinkToFit="1"/>
      <protection locked="0"/>
    </xf>
    <xf numFmtId="180" fontId="5" fillId="0" borderId="26" xfId="0" applyNumberFormat="1" applyFont="1" applyBorder="1" applyAlignment="1">
      <alignment horizontal="center" vertical="center" shrinkToFit="1"/>
    </xf>
    <xf numFmtId="180" fontId="5" fillId="0" borderId="27" xfId="0" applyNumberFormat="1" applyFont="1" applyBorder="1" applyAlignment="1">
      <alignment horizontal="center" vertical="center" shrinkToFit="1"/>
    </xf>
    <xf numFmtId="180" fontId="5" fillId="0" borderId="28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176" fontId="5" fillId="2" borderId="14" xfId="0" applyNumberFormat="1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6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Border="1" applyAlignment="1" applyProtection="1">
      <alignment horizontal="center" vertical="center" shrinkToFit="1"/>
      <protection locked="0"/>
    </xf>
    <xf numFmtId="180" fontId="3" fillId="0" borderId="55" xfId="0" applyNumberFormat="1" applyFont="1" applyBorder="1" applyAlignment="1">
      <alignment horizontal="center" vertical="center" shrinkToFit="1"/>
    </xf>
    <xf numFmtId="180" fontId="3" fillId="0" borderId="56" xfId="0" applyNumberFormat="1" applyFont="1" applyBorder="1" applyAlignment="1">
      <alignment horizontal="center" vertical="center" shrinkToFit="1"/>
    </xf>
    <xf numFmtId="180" fontId="3" fillId="0" borderId="57" xfId="0" applyNumberFormat="1" applyFont="1" applyBorder="1" applyAlignment="1">
      <alignment horizontal="center" vertical="center" shrinkToFit="1"/>
    </xf>
    <xf numFmtId="180" fontId="5" fillId="0" borderId="41" xfId="0" applyNumberFormat="1" applyFont="1" applyBorder="1" applyAlignment="1">
      <alignment horizontal="center" vertical="center" shrinkToFit="1"/>
    </xf>
    <xf numFmtId="180" fontId="5" fillId="0" borderId="39" xfId="0" applyNumberFormat="1" applyFont="1" applyBorder="1" applyAlignment="1">
      <alignment horizontal="center" vertical="center" shrinkToFit="1"/>
    </xf>
    <xf numFmtId="180" fontId="5" fillId="0" borderId="40" xfId="0" applyNumberFormat="1" applyFont="1" applyBorder="1" applyAlignment="1">
      <alignment horizontal="center" vertical="center" shrinkToFit="1"/>
    </xf>
    <xf numFmtId="181" fontId="5" fillId="0" borderId="14" xfId="0" applyNumberFormat="1" applyFont="1" applyBorder="1" applyAlignment="1" applyProtection="1">
      <alignment horizontal="center" vertical="center" shrinkToFit="1"/>
      <protection locked="0"/>
    </xf>
    <xf numFmtId="181" fontId="5" fillId="0" borderId="6" xfId="0" applyNumberFormat="1" applyFont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49" fontId="3" fillId="0" borderId="49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176" fontId="5" fillId="2" borderId="9" xfId="0" applyNumberFormat="1" applyFont="1" applyFill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left" vertical="top" wrapText="1" shrinkToFit="1"/>
    </xf>
    <xf numFmtId="0" fontId="14" fillId="0" borderId="35" xfId="0" applyFont="1" applyBorder="1" applyAlignment="1">
      <alignment horizontal="left" vertical="top" wrapText="1"/>
    </xf>
    <xf numFmtId="176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7" fillId="0" borderId="37" xfId="0" applyFont="1" applyBorder="1" applyAlignment="1">
      <alignment horizontal="left" wrapText="1" shrinkToFit="1"/>
    </xf>
    <xf numFmtId="0" fontId="17" fillId="0" borderId="35" xfId="0" applyFont="1" applyBorder="1" applyAlignment="1">
      <alignment horizontal="left" wrapText="1"/>
    </xf>
    <xf numFmtId="0" fontId="14" fillId="0" borderId="8" xfId="0" applyFont="1" applyBorder="1" applyAlignment="1">
      <alignment horizontal="left" vertical="center" wrapText="1" shrinkToFit="1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13" fillId="0" borderId="18" xfId="0" applyNumberFormat="1" applyFont="1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49" fontId="4" fillId="0" borderId="50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49" fontId="7" fillId="3" borderId="33" xfId="0" applyNumberFormat="1" applyFont="1" applyFill="1" applyBorder="1" applyAlignment="1">
      <alignment horizontal="center" vertical="center" shrinkToFit="1"/>
    </xf>
    <xf numFmtId="49" fontId="7" fillId="3" borderId="31" xfId="0" applyNumberFormat="1" applyFont="1" applyFill="1" applyBorder="1" applyAlignment="1">
      <alignment vertical="center" shrinkToFit="1"/>
    </xf>
    <xf numFmtId="49" fontId="4" fillId="0" borderId="50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 shrinkToFit="1"/>
    </xf>
    <xf numFmtId="49" fontId="3" fillId="0" borderId="43" xfId="0" applyNumberFormat="1" applyFont="1" applyBorder="1" applyAlignment="1">
      <alignment horizontal="center" vertical="center" shrinkToFit="1"/>
    </xf>
    <xf numFmtId="49" fontId="3" fillId="0" borderId="44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wrapText="1" shrinkToFit="1"/>
    </xf>
    <xf numFmtId="49" fontId="4" fillId="0" borderId="46" xfId="0" applyNumberFormat="1" applyFont="1" applyBorder="1" applyAlignment="1">
      <alignment horizontal="center" vertical="center" shrinkToFit="1"/>
    </xf>
    <xf numFmtId="49" fontId="4" fillId="0" borderId="47" xfId="0" applyNumberFormat="1" applyFont="1" applyBorder="1" applyAlignment="1">
      <alignment horizontal="center" vertical="center" shrinkToFit="1"/>
    </xf>
    <xf numFmtId="49" fontId="4" fillId="0" borderId="48" xfId="0" applyNumberFormat="1" applyFont="1" applyBorder="1" applyAlignment="1">
      <alignment horizontal="center" vertical="center" shrinkToFit="1"/>
    </xf>
    <xf numFmtId="49" fontId="5" fillId="0" borderId="19" xfId="0" applyNumberFormat="1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2" fillId="0" borderId="74" xfId="0" applyFont="1" applyBorder="1" applyAlignment="1">
      <alignment horizontal="center" vertical="center" shrinkToFit="1"/>
    </xf>
    <xf numFmtId="176" fontId="5" fillId="0" borderId="15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63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0" fontId="2" fillId="0" borderId="74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180" fontId="3" fillId="0" borderId="41" xfId="0" applyNumberFormat="1" applyFont="1" applyBorder="1" applyAlignment="1">
      <alignment horizontal="center" vertical="center" shrinkToFit="1"/>
    </xf>
    <xf numFmtId="180" fontId="3" fillId="0" borderId="39" xfId="0" applyNumberFormat="1" applyFont="1" applyBorder="1" applyAlignment="1">
      <alignment horizontal="center" vertical="center" shrinkToFit="1"/>
    </xf>
    <xf numFmtId="180" fontId="3" fillId="0" borderId="40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wrapText="1" shrinkToFit="1"/>
    </xf>
    <xf numFmtId="49" fontId="4" fillId="0" borderId="107" xfId="0" applyNumberFormat="1" applyFont="1" applyBorder="1" applyAlignment="1">
      <alignment horizontal="center" vertical="center" shrinkToFit="1"/>
    </xf>
    <xf numFmtId="49" fontId="4" fillId="0" borderId="108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180" fontId="5" fillId="0" borderId="117" xfId="0" applyNumberFormat="1" applyFont="1" applyBorder="1" applyAlignment="1">
      <alignment horizontal="center" vertical="center" shrinkToFit="1"/>
    </xf>
    <xf numFmtId="176" fontId="5" fillId="0" borderId="113" xfId="0" applyNumberFormat="1" applyFont="1" applyBorder="1" applyAlignment="1" applyProtection="1">
      <alignment horizontal="center" vertical="center" shrinkToFit="1"/>
      <protection locked="0"/>
    </xf>
    <xf numFmtId="0" fontId="5" fillId="0" borderId="118" xfId="0" applyFont="1" applyBorder="1" applyAlignment="1" applyProtection="1">
      <alignment horizontal="center" vertical="center" shrinkToFit="1"/>
      <protection locked="0"/>
    </xf>
    <xf numFmtId="176" fontId="5" fillId="0" borderId="116" xfId="0" applyNumberFormat="1" applyFont="1" applyBorder="1" applyAlignment="1" applyProtection="1">
      <alignment horizontal="center" vertical="center" shrinkToFit="1"/>
      <protection locked="0"/>
    </xf>
    <xf numFmtId="180" fontId="5" fillId="0" borderId="115" xfId="0" applyNumberFormat="1" applyFont="1" applyBorder="1" applyAlignment="1">
      <alignment horizontal="center" vertical="center" shrinkToFit="1"/>
    </xf>
    <xf numFmtId="180" fontId="3" fillId="0" borderId="110" xfId="0" applyNumberFormat="1" applyFont="1" applyBorder="1" applyAlignment="1">
      <alignment horizontal="center" vertical="center" shrinkToFit="1"/>
    </xf>
    <xf numFmtId="176" fontId="5" fillId="0" borderId="113" xfId="0" quotePrefix="1" applyNumberFormat="1" applyFont="1" applyBorder="1" applyAlignment="1" applyProtection="1">
      <alignment horizontal="center" vertical="center" shrinkToFit="1"/>
      <protection locked="0"/>
    </xf>
    <xf numFmtId="180" fontId="5" fillId="0" borderId="0" xfId="0" applyNumberFormat="1" applyFont="1" applyAlignment="1">
      <alignment horizontal="center" vertical="center" shrinkToFit="1"/>
    </xf>
    <xf numFmtId="176" fontId="5" fillId="0" borderId="0" xfId="0" applyNumberFormat="1" applyFont="1" applyAlignment="1" applyProtection="1">
      <alignment horizontal="center" vertical="center" shrinkToFit="1"/>
      <protection locked="0"/>
    </xf>
    <xf numFmtId="176" fontId="5" fillId="0" borderId="0" xfId="0" applyNumberFormat="1" applyFont="1" applyAlignment="1">
      <alignment horizontal="center" vertical="center" shrinkToFit="1"/>
    </xf>
    <xf numFmtId="181" fontId="5" fillId="0" borderId="0" xfId="0" applyNumberFormat="1" applyFont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>
      <alignment horizontal="center" vertical="center" shrinkToFit="1"/>
    </xf>
    <xf numFmtId="0" fontId="5" fillId="0" borderId="113" xfId="0" applyFont="1" applyBorder="1" applyAlignment="1" applyProtection="1">
      <alignment horizontal="center" vertical="center" shrinkToFit="1"/>
      <protection locked="0"/>
    </xf>
    <xf numFmtId="0" fontId="5" fillId="0" borderId="116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23" fillId="3" borderId="84" xfId="1" applyFont="1" applyFill="1" applyBorder="1" applyAlignment="1">
      <alignment horizontal="center" vertical="center" shrinkToFit="1"/>
    </xf>
    <xf numFmtId="0" fontId="23" fillId="3" borderId="31" xfId="1" applyFont="1" applyFill="1" applyBorder="1" applyAlignment="1">
      <alignment horizontal="center" vertical="center" shrinkToFit="1"/>
    </xf>
    <xf numFmtId="176" fontId="19" fillId="0" borderId="113" xfId="0" applyNumberFormat="1" applyFont="1" applyBorder="1" applyAlignment="1" applyProtection="1">
      <alignment horizontal="center" vertical="center" shrinkToFit="1"/>
      <protection locked="0"/>
    </xf>
    <xf numFmtId="176" fontId="19" fillId="0" borderId="116" xfId="0" applyNumberFormat="1" applyFont="1" applyBorder="1" applyAlignment="1" applyProtection="1">
      <alignment horizontal="center" vertical="center" shrinkToFit="1"/>
      <protection locked="0"/>
    </xf>
    <xf numFmtId="176" fontId="19" fillId="0" borderId="113" xfId="0" quotePrefix="1" applyNumberFormat="1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10" xfId="1" xr:uid="{9B6E89A1-A345-4C6A-AE15-16E43661075F}"/>
  </cellStyles>
  <dxfs count="3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BDDADF"/>
      <color rgb="FFCC99FF"/>
      <color rgb="FFFFFF66"/>
      <color rgb="FF993366"/>
      <color rgb="FFFF9966"/>
      <color rgb="FFE8FEA0"/>
      <color rgb="FFFFCC00"/>
      <color rgb="FF99CC00"/>
      <color rgb="FF7EB2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externalLink" Target="externalLinks/externalLink1.xml"/><Relationship Id="rId68" Type="http://schemas.openxmlformats.org/officeDocument/2006/relationships/externalLink" Target="externalLinks/externalLink6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4.xml"/><Relationship Id="rId74" Type="http://schemas.openxmlformats.org/officeDocument/2006/relationships/externalLink" Target="externalLinks/externalLink12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2.xml"/><Relationship Id="rId69" Type="http://schemas.openxmlformats.org/officeDocument/2006/relationships/externalLink" Target="externalLinks/externalLink7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5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8.xml"/><Relationship Id="rId75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3.xml"/><Relationship Id="rId73" Type="http://schemas.openxmlformats.org/officeDocument/2006/relationships/externalLink" Target="externalLinks/externalLink11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4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4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6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8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[3]graph!$H$36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B11-4BAB-955A-48700CBAC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1-4BAB-955A-48700CBAC5D9}"/>
            </c:ext>
          </c:extLst>
        </c:ser>
        <c:ser>
          <c:idx val="1"/>
          <c:order val="1"/>
          <c:tx>
            <c:strRef>
              <c:f>[3]graph!$H$37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11-4BAB-955A-48700CBAC5D9}"/>
            </c:ext>
          </c:extLst>
        </c:ser>
        <c:ser>
          <c:idx val="2"/>
          <c:order val="2"/>
          <c:tx>
            <c:strRef>
              <c:f>[3]graph!$H$38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B11-4BAB-955A-48700CBAC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11-4BAB-955A-48700CBAC5D9}"/>
            </c:ext>
          </c:extLst>
        </c:ser>
        <c:ser>
          <c:idx val="3"/>
          <c:order val="3"/>
          <c:tx>
            <c:strRef>
              <c:f>[3]graph!$H$39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B11-4BAB-955A-48700CBAC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11-4BAB-955A-48700CBAC5D9}"/>
            </c:ext>
          </c:extLst>
        </c:ser>
        <c:ser>
          <c:idx val="4"/>
          <c:order val="4"/>
          <c:tx>
            <c:strRef>
              <c:f>[3]graph!$H$40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11-4BAB-955A-48700CBAC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11-4BAB-955A-48700CBAC5D9}"/>
            </c:ext>
          </c:extLst>
        </c:ser>
        <c:ser>
          <c:idx val="5"/>
          <c:order val="5"/>
          <c:tx>
            <c:strRef>
              <c:f>[3]graph!$H$41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B11-4BAB-955A-48700CBAC5D9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11-4BAB-955A-48700CBAC5D9}"/>
            </c:ext>
          </c:extLst>
        </c:ser>
        <c:ser>
          <c:idx val="6"/>
          <c:order val="6"/>
          <c:tx>
            <c:strRef>
              <c:f>[3]graph!$H$42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11-4BAB-955A-48700CBAC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11-4BAB-955A-48700CBAC5D9}"/>
            </c:ext>
          </c:extLst>
        </c:ser>
        <c:ser>
          <c:idx val="7"/>
          <c:order val="7"/>
          <c:tx>
            <c:strRef>
              <c:f>[3]graph!$H$43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11-4BAB-955A-48700CBAC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11-4BAB-955A-48700CBAC5D9}"/>
            </c:ext>
          </c:extLst>
        </c:ser>
        <c:ser>
          <c:idx val="8"/>
          <c:order val="8"/>
          <c:tx>
            <c:strRef>
              <c:f>[3]graph!$H$44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B11-4BAB-955A-48700CBAC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11-4BAB-955A-48700CBAC5D9}"/>
            </c:ext>
          </c:extLst>
        </c:ser>
        <c:ser>
          <c:idx val="9"/>
          <c:order val="9"/>
          <c:tx>
            <c:strRef>
              <c:f>[3]graph!$H$45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B11-4BAB-955A-48700CBAC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11-4BAB-955A-48700CBAC5D9}"/>
            </c:ext>
          </c:extLst>
        </c:ser>
        <c:ser>
          <c:idx val="10"/>
          <c:order val="10"/>
          <c:tx>
            <c:strRef>
              <c:f>[3]graph!$H$46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B11-4BAB-955A-48700CBAC5D9}"/>
            </c:ext>
          </c:extLst>
        </c:ser>
        <c:ser>
          <c:idx val="11"/>
          <c:order val="11"/>
          <c:tx>
            <c:strRef>
              <c:f>[3]graph!$H$47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0B11-4BAB-955A-48700CBAC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11-4BAB-955A-48700CBAC5D9}"/>
            </c:ext>
          </c:extLst>
        </c:ser>
        <c:ser>
          <c:idx val="12"/>
          <c:order val="12"/>
          <c:tx>
            <c:strRef>
              <c:f>[3]graph!$H$48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11-4BAB-955A-48700CBAC5D9}"/>
            </c:ext>
          </c:extLst>
        </c:ser>
        <c:ser>
          <c:idx val="13"/>
          <c:order val="13"/>
          <c:tx>
            <c:strRef>
              <c:f>[3]graph!$H$49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B11-4BAB-955A-48700CBAC5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B11-4BAB-955A-48700CBAC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[3]graph!$H$36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B8A-44AA-A8B6-8E9081C7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A-44AA-A8B6-8E9081C74CDB}"/>
            </c:ext>
          </c:extLst>
        </c:ser>
        <c:ser>
          <c:idx val="1"/>
          <c:order val="1"/>
          <c:tx>
            <c:strRef>
              <c:f>[3]graph!$H$37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8A-44AA-A8B6-8E9081C74CDB}"/>
            </c:ext>
          </c:extLst>
        </c:ser>
        <c:ser>
          <c:idx val="2"/>
          <c:order val="2"/>
          <c:tx>
            <c:strRef>
              <c:f>[3]graph!$H$38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B8A-44AA-A8B6-8E9081C7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8A-44AA-A8B6-8E9081C74CDB}"/>
            </c:ext>
          </c:extLst>
        </c:ser>
        <c:ser>
          <c:idx val="3"/>
          <c:order val="3"/>
          <c:tx>
            <c:strRef>
              <c:f>[3]graph!$H$39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B8A-44AA-A8B6-8E9081C7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8A-44AA-A8B6-8E9081C74CDB}"/>
            </c:ext>
          </c:extLst>
        </c:ser>
        <c:ser>
          <c:idx val="4"/>
          <c:order val="4"/>
          <c:tx>
            <c:strRef>
              <c:f>[3]graph!$H$40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8A-44AA-A8B6-8E9081C7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8A-44AA-A8B6-8E9081C74CDB}"/>
            </c:ext>
          </c:extLst>
        </c:ser>
        <c:ser>
          <c:idx val="5"/>
          <c:order val="5"/>
          <c:tx>
            <c:strRef>
              <c:f>[3]graph!$H$41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B8A-44AA-A8B6-8E9081C74CDB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8A-44AA-A8B6-8E9081C74CDB}"/>
            </c:ext>
          </c:extLst>
        </c:ser>
        <c:ser>
          <c:idx val="6"/>
          <c:order val="6"/>
          <c:tx>
            <c:strRef>
              <c:f>[3]graph!$H$42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8A-44AA-A8B6-8E9081C7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8A-44AA-A8B6-8E9081C74CDB}"/>
            </c:ext>
          </c:extLst>
        </c:ser>
        <c:ser>
          <c:idx val="7"/>
          <c:order val="7"/>
          <c:tx>
            <c:strRef>
              <c:f>[3]graph!$H$43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8A-44AA-A8B6-8E9081C7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B8A-44AA-A8B6-8E9081C74CDB}"/>
            </c:ext>
          </c:extLst>
        </c:ser>
        <c:ser>
          <c:idx val="8"/>
          <c:order val="8"/>
          <c:tx>
            <c:strRef>
              <c:f>[3]graph!$H$44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B8A-44AA-A8B6-8E9081C7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B8A-44AA-A8B6-8E9081C74CDB}"/>
            </c:ext>
          </c:extLst>
        </c:ser>
        <c:ser>
          <c:idx val="9"/>
          <c:order val="9"/>
          <c:tx>
            <c:strRef>
              <c:f>[3]graph!$H$45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B8A-44AA-A8B6-8E9081C7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8A-44AA-A8B6-8E9081C74CDB}"/>
            </c:ext>
          </c:extLst>
        </c:ser>
        <c:ser>
          <c:idx val="10"/>
          <c:order val="10"/>
          <c:tx>
            <c:strRef>
              <c:f>[3]graph!$H$46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B8A-44AA-A8B6-8E9081C74CDB}"/>
            </c:ext>
          </c:extLst>
        </c:ser>
        <c:ser>
          <c:idx val="11"/>
          <c:order val="11"/>
          <c:tx>
            <c:strRef>
              <c:f>[3]graph!$H$47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5B8A-44AA-A8B6-8E9081C7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B8A-44AA-A8B6-8E9081C74CDB}"/>
            </c:ext>
          </c:extLst>
        </c:ser>
        <c:ser>
          <c:idx val="12"/>
          <c:order val="12"/>
          <c:tx>
            <c:strRef>
              <c:f>[3]graph!$H$48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B8A-44AA-A8B6-8E9081C74CDB}"/>
            </c:ext>
          </c:extLst>
        </c:ser>
        <c:ser>
          <c:idx val="13"/>
          <c:order val="13"/>
          <c:tx>
            <c:strRef>
              <c:f>[3]graph!$H$49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B8A-44AA-A8B6-8E9081C74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B8A-44AA-A8B6-8E9081C74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[3]graph!$H$36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0C1-4947-A619-D1854B19D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1-4947-A619-D1854B19D247}"/>
            </c:ext>
          </c:extLst>
        </c:ser>
        <c:ser>
          <c:idx val="1"/>
          <c:order val="1"/>
          <c:tx>
            <c:strRef>
              <c:f>[3]graph!$H$37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1-4947-A619-D1854B19D247}"/>
            </c:ext>
          </c:extLst>
        </c:ser>
        <c:ser>
          <c:idx val="2"/>
          <c:order val="2"/>
          <c:tx>
            <c:strRef>
              <c:f>[3]graph!$H$38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0C1-4947-A619-D1854B19D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C1-4947-A619-D1854B19D247}"/>
            </c:ext>
          </c:extLst>
        </c:ser>
        <c:ser>
          <c:idx val="3"/>
          <c:order val="3"/>
          <c:tx>
            <c:strRef>
              <c:f>[3]graph!$H$39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0C1-4947-A619-D1854B19D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C1-4947-A619-D1854B19D247}"/>
            </c:ext>
          </c:extLst>
        </c:ser>
        <c:ser>
          <c:idx val="4"/>
          <c:order val="4"/>
          <c:tx>
            <c:strRef>
              <c:f>[3]graph!$H$40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C1-4947-A619-D1854B19D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C1-4947-A619-D1854B19D247}"/>
            </c:ext>
          </c:extLst>
        </c:ser>
        <c:ser>
          <c:idx val="5"/>
          <c:order val="5"/>
          <c:tx>
            <c:strRef>
              <c:f>[3]graph!$H$41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0C1-4947-A619-D1854B19D247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C1-4947-A619-D1854B19D247}"/>
            </c:ext>
          </c:extLst>
        </c:ser>
        <c:ser>
          <c:idx val="6"/>
          <c:order val="6"/>
          <c:tx>
            <c:strRef>
              <c:f>[3]graph!$H$42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C1-4947-A619-D1854B19D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C1-4947-A619-D1854B19D247}"/>
            </c:ext>
          </c:extLst>
        </c:ser>
        <c:ser>
          <c:idx val="7"/>
          <c:order val="7"/>
          <c:tx>
            <c:strRef>
              <c:f>[3]graph!$H$43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C1-4947-A619-D1854B19D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C1-4947-A619-D1854B19D247}"/>
            </c:ext>
          </c:extLst>
        </c:ser>
        <c:ser>
          <c:idx val="8"/>
          <c:order val="8"/>
          <c:tx>
            <c:strRef>
              <c:f>[3]graph!$H$44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0C1-4947-A619-D1854B19D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0C1-4947-A619-D1854B19D247}"/>
            </c:ext>
          </c:extLst>
        </c:ser>
        <c:ser>
          <c:idx val="9"/>
          <c:order val="9"/>
          <c:tx>
            <c:strRef>
              <c:f>[3]graph!$H$45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90C1-4947-A619-D1854B19D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C1-4947-A619-D1854B19D247}"/>
            </c:ext>
          </c:extLst>
        </c:ser>
        <c:ser>
          <c:idx val="10"/>
          <c:order val="10"/>
          <c:tx>
            <c:strRef>
              <c:f>[3]graph!$H$46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0C1-4947-A619-D1854B19D247}"/>
            </c:ext>
          </c:extLst>
        </c:ser>
        <c:ser>
          <c:idx val="11"/>
          <c:order val="11"/>
          <c:tx>
            <c:strRef>
              <c:f>[3]graph!$H$47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0C1-4947-A619-D1854B19D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0C1-4947-A619-D1854B19D247}"/>
            </c:ext>
          </c:extLst>
        </c:ser>
        <c:ser>
          <c:idx val="12"/>
          <c:order val="12"/>
          <c:tx>
            <c:strRef>
              <c:f>[3]graph!$H$48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C1-4947-A619-D1854B19D247}"/>
            </c:ext>
          </c:extLst>
        </c:ser>
        <c:ser>
          <c:idx val="13"/>
          <c:order val="13"/>
          <c:tx>
            <c:strRef>
              <c:f>[3]graph!$H$49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0C1-4947-A619-D1854B19D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0C1-4947-A619-D1854B19D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[3]graph!$H$36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C3E-4770-B261-6516BF3D6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3E-4770-B261-6516BF3D6C13}"/>
            </c:ext>
          </c:extLst>
        </c:ser>
        <c:ser>
          <c:idx val="1"/>
          <c:order val="1"/>
          <c:tx>
            <c:strRef>
              <c:f>[3]graph!$H$37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3E-4770-B261-6516BF3D6C13}"/>
            </c:ext>
          </c:extLst>
        </c:ser>
        <c:ser>
          <c:idx val="2"/>
          <c:order val="2"/>
          <c:tx>
            <c:strRef>
              <c:f>[3]graph!$H$38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C3E-4770-B261-6516BF3D6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3E-4770-B261-6516BF3D6C13}"/>
            </c:ext>
          </c:extLst>
        </c:ser>
        <c:ser>
          <c:idx val="3"/>
          <c:order val="3"/>
          <c:tx>
            <c:strRef>
              <c:f>[3]graph!$H$39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C3E-4770-B261-6516BF3D6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3E-4770-B261-6516BF3D6C13}"/>
            </c:ext>
          </c:extLst>
        </c:ser>
        <c:ser>
          <c:idx val="4"/>
          <c:order val="4"/>
          <c:tx>
            <c:strRef>
              <c:f>[3]graph!$H$40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3E-4770-B261-6516BF3D6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3E-4770-B261-6516BF3D6C13}"/>
            </c:ext>
          </c:extLst>
        </c:ser>
        <c:ser>
          <c:idx val="5"/>
          <c:order val="5"/>
          <c:tx>
            <c:strRef>
              <c:f>[3]graph!$H$41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C3E-4770-B261-6516BF3D6C13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3E-4770-B261-6516BF3D6C13}"/>
            </c:ext>
          </c:extLst>
        </c:ser>
        <c:ser>
          <c:idx val="6"/>
          <c:order val="6"/>
          <c:tx>
            <c:strRef>
              <c:f>[3]graph!$H$42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3E-4770-B261-6516BF3D6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3E-4770-B261-6516BF3D6C13}"/>
            </c:ext>
          </c:extLst>
        </c:ser>
        <c:ser>
          <c:idx val="7"/>
          <c:order val="7"/>
          <c:tx>
            <c:strRef>
              <c:f>[3]graph!$H$43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3E-4770-B261-6516BF3D6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3E-4770-B261-6516BF3D6C13}"/>
            </c:ext>
          </c:extLst>
        </c:ser>
        <c:ser>
          <c:idx val="8"/>
          <c:order val="8"/>
          <c:tx>
            <c:strRef>
              <c:f>[3]graph!$H$44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C3E-4770-B261-6516BF3D6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3E-4770-B261-6516BF3D6C13}"/>
            </c:ext>
          </c:extLst>
        </c:ser>
        <c:ser>
          <c:idx val="9"/>
          <c:order val="9"/>
          <c:tx>
            <c:strRef>
              <c:f>[3]graph!$H$45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2C3E-4770-B261-6516BF3D6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C3E-4770-B261-6516BF3D6C13}"/>
            </c:ext>
          </c:extLst>
        </c:ser>
        <c:ser>
          <c:idx val="10"/>
          <c:order val="10"/>
          <c:tx>
            <c:strRef>
              <c:f>[3]graph!$H$46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C3E-4770-B261-6516BF3D6C13}"/>
            </c:ext>
          </c:extLst>
        </c:ser>
        <c:ser>
          <c:idx val="11"/>
          <c:order val="11"/>
          <c:tx>
            <c:strRef>
              <c:f>[3]graph!$H$47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2C3E-4770-B261-6516BF3D6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C3E-4770-B261-6516BF3D6C13}"/>
            </c:ext>
          </c:extLst>
        </c:ser>
        <c:ser>
          <c:idx val="12"/>
          <c:order val="12"/>
          <c:tx>
            <c:strRef>
              <c:f>[3]graph!$H$48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3E-4770-B261-6516BF3D6C13}"/>
            </c:ext>
          </c:extLst>
        </c:ser>
        <c:ser>
          <c:idx val="13"/>
          <c:order val="13"/>
          <c:tx>
            <c:strRef>
              <c:f>[3]graph!$H$49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2C3E-4770-B261-6516BF3D6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[3]graph!$I$49:$J$49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C3E-4770-B261-6516BF3D6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[4]graph!$H$36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8C8-4B1C-8A3C-8D8C96D1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C8-4B1C-8A3C-8D8C96D16C62}"/>
            </c:ext>
          </c:extLst>
        </c:ser>
        <c:ser>
          <c:idx val="1"/>
          <c:order val="1"/>
          <c:tx>
            <c:strRef>
              <c:f>[4]graph!$H$37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C8-4B1C-8A3C-8D8C96D16C62}"/>
            </c:ext>
          </c:extLst>
        </c:ser>
        <c:ser>
          <c:idx val="2"/>
          <c:order val="2"/>
          <c:tx>
            <c:strRef>
              <c:f>[4]graph!$H$38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8C8-4B1C-8A3C-8D8C96D1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C8-4B1C-8A3C-8D8C96D16C62}"/>
            </c:ext>
          </c:extLst>
        </c:ser>
        <c:ser>
          <c:idx val="3"/>
          <c:order val="3"/>
          <c:tx>
            <c:strRef>
              <c:f>[4]graph!$H$39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8C8-4B1C-8A3C-8D8C96D1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C8-4B1C-8A3C-8D8C96D16C62}"/>
            </c:ext>
          </c:extLst>
        </c:ser>
        <c:ser>
          <c:idx val="4"/>
          <c:order val="4"/>
          <c:tx>
            <c:strRef>
              <c:f>[4]graph!$H$40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C8-4B1C-8A3C-8D8C96D1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C8-4B1C-8A3C-8D8C96D16C62}"/>
            </c:ext>
          </c:extLst>
        </c:ser>
        <c:ser>
          <c:idx val="5"/>
          <c:order val="5"/>
          <c:tx>
            <c:strRef>
              <c:f>[4]graph!$H$41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8C8-4B1C-8A3C-8D8C96D16C62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C8-4B1C-8A3C-8D8C96D16C62}"/>
            </c:ext>
          </c:extLst>
        </c:ser>
        <c:ser>
          <c:idx val="6"/>
          <c:order val="6"/>
          <c:tx>
            <c:strRef>
              <c:f>[4]graph!$H$42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C8-4B1C-8A3C-8D8C96D1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8C8-4B1C-8A3C-8D8C96D16C62}"/>
            </c:ext>
          </c:extLst>
        </c:ser>
        <c:ser>
          <c:idx val="7"/>
          <c:order val="7"/>
          <c:tx>
            <c:strRef>
              <c:f>[4]graph!$H$43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C8-4B1C-8A3C-8D8C96D1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C8-4B1C-8A3C-8D8C96D16C62}"/>
            </c:ext>
          </c:extLst>
        </c:ser>
        <c:ser>
          <c:idx val="8"/>
          <c:order val="8"/>
          <c:tx>
            <c:strRef>
              <c:f>[4]graph!$H$44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8C8-4B1C-8A3C-8D8C96D1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8C8-4B1C-8A3C-8D8C96D16C62}"/>
            </c:ext>
          </c:extLst>
        </c:ser>
        <c:ser>
          <c:idx val="9"/>
          <c:order val="9"/>
          <c:tx>
            <c:strRef>
              <c:f>[4]graph!$H$45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8C8-4B1C-8A3C-8D8C96D1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C8-4B1C-8A3C-8D8C96D16C62}"/>
            </c:ext>
          </c:extLst>
        </c:ser>
        <c:ser>
          <c:idx val="10"/>
          <c:order val="10"/>
          <c:tx>
            <c:strRef>
              <c:f>[4]graph!$H$46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8C8-4B1C-8A3C-8D8C96D16C62}"/>
            </c:ext>
          </c:extLst>
        </c:ser>
        <c:ser>
          <c:idx val="11"/>
          <c:order val="11"/>
          <c:tx>
            <c:strRef>
              <c:f>[4]graph!$H$47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8C8-4B1C-8A3C-8D8C96D1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C8-4B1C-8A3C-8D8C96D16C62}"/>
            </c:ext>
          </c:extLst>
        </c:ser>
        <c:ser>
          <c:idx val="12"/>
          <c:order val="12"/>
          <c:tx>
            <c:strRef>
              <c:f>[4]graph!$H$48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C8-4B1C-8A3C-8D8C96D16C62}"/>
            </c:ext>
          </c:extLst>
        </c:ser>
        <c:ser>
          <c:idx val="13"/>
          <c:order val="13"/>
          <c:tx>
            <c:strRef>
              <c:f>[4]graph!$H$49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8C8-4B1C-8A3C-8D8C96D16C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8C8-4B1C-8A3C-8D8C96D16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[4]graph!$H$36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59A-4C67-8239-F0E07EAE3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A-4C67-8239-F0E07EAE3DD5}"/>
            </c:ext>
          </c:extLst>
        </c:ser>
        <c:ser>
          <c:idx val="1"/>
          <c:order val="1"/>
          <c:tx>
            <c:strRef>
              <c:f>[4]graph!$H$37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A-4C67-8239-F0E07EAE3DD5}"/>
            </c:ext>
          </c:extLst>
        </c:ser>
        <c:ser>
          <c:idx val="2"/>
          <c:order val="2"/>
          <c:tx>
            <c:strRef>
              <c:f>[4]graph!$H$38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59A-4C67-8239-F0E07EAE3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9A-4C67-8239-F0E07EAE3DD5}"/>
            </c:ext>
          </c:extLst>
        </c:ser>
        <c:ser>
          <c:idx val="3"/>
          <c:order val="3"/>
          <c:tx>
            <c:strRef>
              <c:f>[4]graph!$H$39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59A-4C67-8239-F0E07EAE3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59A-4C67-8239-F0E07EAE3DD5}"/>
            </c:ext>
          </c:extLst>
        </c:ser>
        <c:ser>
          <c:idx val="4"/>
          <c:order val="4"/>
          <c:tx>
            <c:strRef>
              <c:f>[4]graph!$H$40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9A-4C67-8239-F0E07EAE3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9A-4C67-8239-F0E07EAE3DD5}"/>
            </c:ext>
          </c:extLst>
        </c:ser>
        <c:ser>
          <c:idx val="5"/>
          <c:order val="5"/>
          <c:tx>
            <c:strRef>
              <c:f>[4]graph!$H$41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9A-4C67-8239-F0E07EAE3DD5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9A-4C67-8239-F0E07EAE3DD5}"/>
            </c:ext>
          </c:extLst>
        </c:ser>
        <c:ser>
          <c:idx val="6"/>
          <c:order val="6"/>
          <c:tx>
            <c:strRef>
              <c:f>[4]graph!$H$42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9A-4C67-8239-F0E07EAE3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9A-4C67-8239-F0E07EAE3DD5}"/>
            </c:ext>
          </c:extLst>
        </c:ser>
        <c:ser>
          <c:idx val="7"/>
          <c:order val="7"/>
          <c:tx>
            <c:strRef>
              <c:f>[4]graph!$H$43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9A-4C67-8239-F0E07EAE3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59A-4C67-8239-F0E07EAE3DD5}"/>
            </c:ext>
          </c:extLst>
        </c:ser>
        <c:ser>
          <c:idx val="8"/>
          <c:order val="8"/>
          <c:tx>
            <c:strRef>
              <c:f>[4]graph!$H$44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59A-4C67-8239-F0E07EAE3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59A-4C67-8239-F0E07EAE3DD5}"/>
            </c:ext>
          </c:extLst>
        </c:ser>
        <c:ser>
          <c:idx val="9"/>
          <c:order val="9"/>
          <c:tx>
            <c:strRef>
              <c:f>[4]graph!$H$45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59A-4C67-8239-F0E07EAE3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59A-4C67-8239-F0E07EAE3DD5}"/>
            </c:ext>
          </c:extLst>
        </c:ser>
        <c:ser>
          <c:idx val="10"/>
          <c:order val="10"/>
          <c:tx>
            <c:strRef>
              <c:f>[4]graph!$H$46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59A-4C67-8239-F0E07EAE3DD5}"/>
            </c:ext>
          </c:extLst>
        </c:ser>
        <c:ser>
          <c:idx val="11"/>
          <c:order val="11"/>
          <c:tx>
            <c:strRef>
              <c:f>[4]graph!$H$47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E59A-4C67-8239-F0E07EAE3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59A-4C67-8239-F0E07EAE3DD5}"/>
            </c:ext>
          </c:extLst>
        </c:ser>
        <c:ser>
          <c:idx val="12"/>
          <c:order val="12"/>
          <c:tx>
            <c:strRef>
              <c:f>[4]graph!$H$48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9A-4C67-8239-F0E07EAE3DD5}"/>
            </c:ext>
          </c:extLst>
        </c:ser>
        <c:ser>
          <c:idx val="13"/>
          <c:order val="13"/>
          <c:tx>
            <c:strRef>
              <c:f>[4]graph!$H$49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59A-4C67-8239-F0E07EAE3D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59A-4C67-8239-F0E07EAE3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[4]graph!$H$36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0EA-4A46-A67F-8B1A19C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EA-4A46-A67F-8B1A19C566A7}"/>
            </c:ext>
          </c:extLst>
        </c:ser>
        <c:ser>
          <c:idx val="1"/>
          <c:order val="1"/>
          <c:tx>
            <c:strRef>
              <c:f>[4]graph!$H$37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EA-4A46-A67F-8B1A19C566A7}"/>
            </c:ext>
          </c:extLst>
        </c:ser>
        <c:ser>
          <c:idx val="2"/>
          <c:order val="2"/>
          <c:tx>
            <c:strRef>
              <c:f>[4]graph!$H$38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0EA-4A46-A67F-8B1A19C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EA-4A46-A67F-8B1A19C566A7}"/>
            </c:ext>
          </c:extLst>
        </c:ser>
        <c:ser>
          <c:idx val="3"/>
          <c:order val="3"/>
          <c:tx>
            <c:strRef>
              <c:f>[4]graph!$H$39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0EA-4A46-A67F-8B1A19C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EA-4A46-A67F-8B1A19C566A7}"/>
            </c:ext>
          </c:extLst>
        </c:ser>
        <c:ser>
          <c:idx val="4"/>
          <c:order val="4"/>
          <c:tx>
            <c:strRef>
              <c:f>[4]graph!$H$40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A46-A67F-8B1A19C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EA-4A46-A67F-8B1A19C566A7}"/>
            </c:ext>
          </c:extLst>
        </c:ser>
        <c:ser>
          <c:idx val="5"/>
          <c:order val="5"/>
          <c:tx>
            <c:strRef>
              <c:f>[4]graph!$H$41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C0EA-4A46-A67F-8B1A19C566A7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EA-4A46-A67F-8B1A19C566A7}"/>
            </c:ext>
          </c:extLst>
        </c:ser>
        <c:ser>
          <c:idx val="6"/>
          <c:order val="6"/>
          <c:tx>
            <c:strRef>
              <c:f>[4]graph!$H$42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EA-4A46-A67F-8B1A19C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0EA-4A46-A67F-8B1A19C566A7}"/>
            </c:ext>
          </c:extLst>
        </c:ser>
        <c:ser>
          <c:idx val="7"/>
          <c:order val="7"/>
          <c:tx>
            <c:strRef>
              <c:f>[4]graph!$H$43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EA-4A46-A67F-8B1A19C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EA-4A46-A67F-8B1A19C566A7}"/>
            </c:ext>
          </c:extLst>
        </c:ser>
        <c:ser>
          <c:idx val="8"/>
          <c:order val="8"/>
          <c:tx>
            <c:strRef>
              <c:f>[4]graph!$H$44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0EA-4A46-A67F-8B1A19C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0EA-4A46-A67F-8B1A19C566A7}"/>
            </c:ext>
          </c:extLst>
        </c:ser>
        <c:ser>
          <c:idx val="9"/>
          <c:order val="9"/>
          <c:tx>
            <c:strRef>
              <c:f>[4]graph!$H$45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C0EA-4A46-A67F-8B1A19C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0EA-4A46-A67F-8B1A19C566A7}"/>
            </c:ext>
          </c:extLst>
        </c:ser>
        <c:ser>
          <c:idx val="10"/>
          <c:order val="10"/>
          <c:tx>
            <c:strRef>
              <c:f>[4]graph!$H$46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0EA-4A46-A67F-8B1A19C566A7}"/>
            </c:ext>
          </c:extLst>
        </c:ser>
        <c:ser>
          <c:idx val="11"/>
          <c:order val="11"/>
          <c:tx>
            <c:strRef>
              <c:f>[4]graph!$H$47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C0EA-4A46-A67F-8B1A19C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0EA-4A46-A67F-8B1A19C566A7}"/>
            </c:ext>
          </c:extLst>
        </c:ser>
        <c:ser>
          <c:idx val="12"/>
          <c:order val="12"/>
          <c:tx>
            <c:strRef>
              <c:f>[4]graph!$H$48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EA-4A46-A67F-8B1A19C566A7}"/>
            </c:ext>
          </c:extLst>
        </c:ser>
        <c:ser>
          <c:idx val="13"/>
          <c:order val="13"/>
          <c:tx>
            <c:strRef>
              <c:f>[4]graph!$H$49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C0EA-4A46-A67F-8B1A19C566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C0EA-4A46-A67F-8B1A19C56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[4]graph!$H$36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49E-4822-AB7B-47F3A4276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E-4822-AB7B-47F3A427630F}"/>
            </c:ext>
          </c:extLst>
        </c:ser>
        <c:ser>
          <c:idx val="1"/>
          <c:order val="1"/>
          <c:tx>
            <c:strRef>
              <c:f>[4]graph!$H$37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9E-4822-AB7B-47F3A427630F}"/>
            </c:ext>
          </c:extLst>
        </c:ser>
        <c:ser>
          <c:idx val="2"/>
          <c:order val="2"/>
          <c:tx>
            <c:strRef>
              <c:f>[4]graph!$H$38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49E-4822-AB7B-47F3A4276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9E-4822-AB7B-47F3A427630F}"/>
            </c:ext>
          </c:extLst>
        </c:ser>
        <c:ser>
          <c:idx val="3"/>
          <c:order val="3"/>
          <c:tx>
            <c:strRef>
              <c:f>[4]graph!$H$39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49E-4822-AB7B-47F3A4276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9E-4822-AB7B-47F3A427630F}"/>
            </c:ext>
          </c:extLst>
        </c:ser>
        <c:ser>
          <c:idx val="4"/>
          <c:order val="4"/>
          <c:tx>
            <c:strRef>
              <c:f>[4]graph!$H$40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9E-4822-AB7B-47F3A4276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9E-4822-AB7B-47F3A427630F}"/>
            </c:ext>
          </c:extLst>
        </c:ser>
        <c:ser>
          <c:idx val="5"/>
          <c:order val="5"/>
          <c:tx>
            <c:strRef>
              <c:f>[4]graph!$H$41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49E-4822-AB7B-47F3A427630F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9E-4822-AB7B-47F3A427630F}"/>
            </c:ext>
          </c:extLst>
        </c:ser>
        <c:ser>
          <c:idx val="6"/>
          <c:order val="6"/>
          <c:tx>
            <c:strRef>
              <c:f>[4]graph!$H$42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822-AB7B-47F3A4276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49E-4822-AB7B-47F3A427630F}"/>
            </c:ext>
          </c:extLst>
        </c:ser>
        <c:ser>
          <c:idx val="7"/>
          <c:order val="7"/>
          <c:tx>
            <c:strRef>
              <c:f>[4]graph!$H$43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822-AB7B-47F3A4276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49E-4822-AB7B-47F3A427630F}"/>
            </c:ext>
          </c:extLst>
        </c:ser>
        <c:ser>
          <c:idx val="8"/>
          <c:order val="8"/>
          <c:tx>
            <c:strRef>
              <c:f>[4]graph!$H$44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49E-4822-AB7B-47F3A4276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49E-4822-AB7B-47F3A427630F}"/>
            </c:ext>
          </c:extLst>
        </c:ser>
        <c:ser>
          <c:idx val="9"/>
          <c:order val="9"/>
          <c:tx>
            <c:strRef>
              <c:f>[4]graph!$H$45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49E-4822-AB7B-47F3A4276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49E-4822-AB7B-47F3A427630F}"/>
            </c:ext>
          </c:extLst>
        </c:ser>
        <c:ser>
          <c:idx val="10"/>
          <c:order val="10"/>
          <c:tx>
            <c:strRef>
              <c:f>[4]graph!$H$46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49E-4822-AB7B-47F3A427630F}"/>
            </c:ext>
          </c:extLst>
        </c:ser>
        <c:ser>
          <c:idx val="11"/>
          <c:order val="11"/>
          <c:tx>
            <c:strRef>
              <c:f>[4]graph!$H$47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49E-4822-AB7B-47F3A4276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49E-4822-AB7B-47F3A427630F}"/>
            </c:ext>
          </c:extLst>
        </c:ser>
        <c:ser>
          <c:idx val="12"/>
          <c:order val="12"/>
          <c:tx>
            <c:strRef>
              <c:f>[4]graph!$H$48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9E-4822-AB7B-47F3A427630F}"/>
            </c:ext>
          </c:extLst>
        </c:ser>
        <c:ser>
          <c:idx val="13"/>
          <c:order val="13"/>
          <c:tx>
            <c:strRef>
              <c:f>[4]graph!$H$49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49E-4822-AB7B-47F3A4276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49E-4822-AB7B-47F3A4276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[4]graph!$H$36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659-47E1-ACDE-E0378D767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9-47E1-ACDE-E0378D767A8B}"/>
            </c:ext>
          </c:extLst>
        </c:ser>
        <c:ser>
          <c:idx val="1"/>
          <c:order val="1"/>
          <c:tx>
            <c:strRef>
              <c:f>[4]graph!$H$37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59-47E1-ACDE-E0378D767A8B}"/>
            </c:ext>
          </c:extLst>
        </c:ser>
        <c:ser>
          <c:idx val="2"/>
          <c:order val="2"/>
          <c:tx>
            <c:strRef>
              <c:f>[4]graph!$H$38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659-47E1-ACDE-E0378D767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59-47E1-ACDE-E0378D767A8B}"/>
            </c:ext>
          </c:extLst>
        </c:ser>
        <c:ser>
          <c:idx val="3"/>
          <c:order val="3"/>
          <c:tx>
            <c:strRef>
              <c:f>[4]graph!$H$39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659-47E1-ACDE-E0378D767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59-47E1-ACDE-E0378D767A8B}"/>
            </c:ext>
          </c:extLst>
        </c:ser>
        <c:ser>
          <c:idx val="4"/>
          <c:order val="4"/>
          <c:tx>
            <c:strRef>
              <c:f>[4]graph!$H$40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59-47E1-ACDE-E0378D767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59-47E1-ACDE-E0378D767A8B}"/>
            </c:ext>
          </c:extLst>
        </c:ser>
        <c:ser>
          <c:idx val="5"/>
          <c:order val="5"/>
          <c:tx>
            <c:strRef>
              <c:f>[4]graph!$H$41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659-47E1-ACDE-E0378D767A8B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59-47E1-ACDE-E0378D767A8B}"/>
            </c:ext>
          </c:extLst>
        </c:ser>
        <c:ser>
          <c:idx val="6"/>
          <c:order val="6"/>
          <c:tx>
            <c:strRef>
              <c:f>[4]graph!$H$42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59-47E1-ACDE-E0378D767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59-47E1-ACDE-E0378D767A8B}"/>
            </c:ext>
          </c:extLst>
        </c:ser>
        <c:ser>
          <c:idx val="7"/>
          <c:order val="7"/>
          <c:tx>
            <c:strRef>
              <c:f>[4]graph!$H$43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59-47E1-ACDE-E0378D767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59-47E1-ACDE-E0378D767A8B}"/>
            </c:ext>
          </c:extLst>
        </c:ser>
        <c:ser>
          <c:idx val="8"/>
          <c:order val="8"/>
          <c:tx>
            <c:strRef>
              <c:f>[4]graph!$H$44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659-47E1-ACDE-E0378D767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659-47E1-ACDE-E0378D767A8B}"/>
            </c:ext>
          </c:extLst>
        </c:ser>
        <c:ser>
          <c:idx val="9"/>
          <c:order val="9"/>
          <c:tx>
            <c:strRef>
              <c:f>[4]graph!$H$45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659-47E1-ACDE-E0378D767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659-47E1-ACDE-E0378D767A8B}"/>
            </c:ext>
          </c:extLst>
        </c:ser>
        <c:ser>
          <c:idx val="10"/>
          <c:order val="10"/>
          <c:tx>
            <c:strRef>
              <c:f>[4]graph!$H$46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659-47E1-ACDE-E0378D767A8B}"/>
            </c:ext>
          </c:extLst>
        </c:ser>
        <c:ser>
          <c:idx val="11"/>
          <c:order val="11"/>
          <c:tx>
            <c:strRef>
              <c:f>[4]graph!$H$47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4659-47E1-ACDE-E0378D767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659-47E1-ACDE-E0378D767A8B}"/>
            </c:ext>
          </c:extLst>
        </c:ser>
        <c:ser>
          <c:idx val="12"/>
          <c:order val="12"/>
          <c:tx>
            <c:strRef>
              <c:f>[4]graph!$H$48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659-47E1-ACDE-E0378D767A8B}"/>
            </c:ext>
          </c:extLst>
        </c:ser>
        <c:ser>
          <c:idx val="13"/>
          <c:order val="13"/>
          <c:tx>
            <c:strRef>
              <c:f>[4]graph!$H$49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659-47E1-ACDE-E0378D767A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[4]graph!$I$35:$J$35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[4]graph!$I$49:$J$49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659-47E1-ACDE-E0378D767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[5]graph!$H$36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965-4C4E-8F44-A6923CE88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65-4C4E-8F44-A6923CE886AA}"/>
            </c:ext>
          </c:extLst>
        </c:ser>
        <c:ser>
          <c:idx val="1"/>
          <c:order val="1"/>
          <c:tx>
            <c:strRef>
              <c:f>[5]graph!$H$37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65-4C4E-8F44-A6923CE886AA}"/>
            </c:ext>
          </c:extLst>
        </c:ser>
        <c:ser>
          <c:idx val="2"/>
          <c:order val="2"/>
          <c:tx>
            <c:strRef>
              <c:f>[5]graph!$H$38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965-4C4E-8F44-A6923CE88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65-4C4E-8F44-A6923CE886AA}"/>
            </c:ext>
          </c:extLst>
        </c:ser>
        <c:ser>
          <c:idx val="3"/>
          <c:order val="3"/>
          <c:tx>
            <c:strRef>
              <c:f>[5]graph!$H$39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965-4C4E-8F44-A6923CE88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965-4C4E-8F44-A6923CE886AA}"/>
            </c:ext>
          </c:extLst>
        </c:ser>
        <c:ser>
          <c:idx val="4"/>
          <c:order val="4"/>
          <c:tx>
            <c:strRef>
              <c:f>[5]graph!$H$40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65-4C4E-8F44-A6923CE88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65-4C4E-8F44-A6923CE886AA}"/>
            </c:ext>
          </c:extLst>
        </c:ser>
        <c:ser>
          <c:idx val="5"/>
          <c:order val="5"/>
          <c:tx>
            <c:strRef>
              <c:f>[5]graph!$H$41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965-4C4E-8F44-A6923CE886AA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65-4C4E-8F44-A6923CE886AA}"/>
            </c:ext>
          </c:extLst>
        </c:ser>
        <c:ser>
          <c:idx val="6"/>
          <c:order val="6"/>
          <c:tx>
            <c:strRef>
              <c:f>[5]graph!$H$42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65-4C4E-8F44-A6923CE88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965-4C4E-8F44-A6923CE886AA}"/>
            </c:ext>
          </c:extLst>
        </c:ser>
        <c:ser>
          <c:idx val="7"/>
          <c:order val="7"/>
          <c:tx>
            <c:strRef>
              <c:f>[5]graph!$H$43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65-4C4E-8F44-A6923CE88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965-4C4E-8F44-A6923CE886AA}"/>
            </c:ext>
          </c:extLst>
        </c:ser>
        <c:ser>
          <c:idx val="8"/>
          <c:order val="8"/>
          <c:tx>
            <c:strRef>
              <c:f>[5]graph!$H$44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965-4C4E-8F44-A6923CE88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965-4C4E-8F44-A6923CE886AA}"/>
            </c:ext>
          </c:extLst>
        </c:ser>
        <c:ser>
          <c:idx val="9"/>
          <c:order val="9"/>
          <c:tx>
            <c:strRef>
              <c:f>[5]graph!$H$45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9965-4C4E-8F44-A6923CE88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965-4C4E-8F44-A6923CE886AA}"/>
            </c:ext>
          </c:extLst>
        </c:ser>
        <c:ser>
          <c:idx val="10"/>
          <c:order val="10"/>
          <c:tx>
            <c:strRef>
              <c:f>[5]graph!$H$46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965-4C4E-8F44-A6923CE886AA}"/>
            </c:ext>
          </c:extLst>
        </c:ser>
        <c:ser>
          <c:idx val="11"/>
          <c:order val="11"/>
          <c:tx>
            <c:strRef>
              <c:f>[5]graph!$H$47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965-4C4E-8F44-A6923CE88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65-4C4E-8F44-A6923CE886AA}"/>
            </c:ext>
          </c:extLst>
        </c:ser>
        <c:ser>
          <c:idx val="12"/>
          <c:order val="12"/>
          <c:tx>
            <c:strRef>
              <c:f>[5]graph!$H$48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965-4C4E-8F44-A6923CE886AA}"/>
            </c:ext>
          </c:extLst>
        </c:ser>
        <c:ser>
          <c:idx val="13"/>
          <c:order val="13"/>
          <c:tx>
            <c:strRef>
              <c:f>[5]graph!$H$49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965-4C4E-8F44-A6923CE886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65-4C4E-8F44-A6923CE88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[5]graph!$H$36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963-41F6-8D7A-3EAF3E376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3-41F6-8D7A-3EAF3E376AFF}"/>
            </c:ext>
          </c:extLst>
        </c:ser>
        <c:ser>
          <c:idx val="1"/>
          <c:order val="1"/>
          <c:tx>
            <c:strRef>
              <c:f>[5]graph!$H$37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63-41F6-8D7A-3EAF3E376AFF}"/>
            </c:ext>
          </c:extLst>
        </c:ser>
        <c:ser>
          <c:idx val="2"/>
          <c:order val="2"/>
          <c:tx>
            <c:strRef>
              <c:f>[5]graph!$H$38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963-41F6-8D7A-3EAF3E376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63-41F6-8D7A-3EAF3E376AFF}"/>
            </c:ext>
          </c:extLst>
        </c:ser>
        <c:ser>
          <c:idx val="3"/>
          <c:order val="3"/>
          <c:tx>
            <c:strRef>
              <c:f>[5]graph!$H$39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3-41F6-8D7A-3EAF3E376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63-41F6-8D7A-3EAF3E376AFF}"/>
            </c:ext>
          </c:extLst>
        </c:ser>
        <c:ser>
          <c:idx val="4"/>
          <c:order val="4"/>
          <c:tx>
            <c:strRef>
              <c:f>[5]graph!$H$40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63-41F6-8D7A-3EAF3E376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3-41F6-8D7A-3EAF3E376AFF}"/>
            </c:ext>
          </c:extLst>
        </c:ser>
        <c:ser>
          <c:idx val="5"/>
          <c:order val="5"/>
          <c:tx>
            <c:strRef>
              <c:f>[5]graph!$H$41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963-41F6-8D7A-3EAF3E376AFF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3-41F6-8D7A-3EAF3E376AFF}"/>
            </c:ext>
          </c:extLst>
        </c:ser>
        <c:ser>
          <c:idx val="6"/>
          <c:order val="6"/>
          <c:tx>
            <c:strRef>
              <c:f>[5]graph!$H$42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63-41F6-8D7A-3EAF3E376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63-41F6-8D7A-3EAF3E376AFF}"/>
            </c:ext>
          </c:extLst>
        </c:ser>
        <c:ser>
          <c:idx val="7"/>
          <c:order val="7"/>
          <c:tx>
            <c:strRef>
              <c:f>[5]graph!$H$43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63-41F6-8D7A-3EAF3E376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963-41F6-8D7A-3EAF3E376AFF}"/>
            </c:ext>
          </c:extLst>
        </c:ser>
        <c:ser>
          <c:idx val="8"/>
          <c:order val="8"/>
          <c:tx>
            <c:strRef>
              <c:f>[5]graph!$H$44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963-41F6-8D7A-3EAF3E376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963-41F6-8D7A-3EAF3E376AFF}"/>
            </c:ext>
          </c:extLst>
        </c:ser>
        <c:ser>
          <c:idx val="9"/>
          <c:order val="9"/>
          <c:tx>
            <c:strRef>
              <c:f>[5]graph!$H$45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963-41F6-8D7A-3EAF3E376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963-41F6-8D7A-3EAF3E376AFF}"/>
            </c:ext>
          </c:extLst>
        </c:ser>
        <c:ser>
          <c:idx val="10"/>
          <c:order val="10"/>
          <c:tx>
            <c:strRef>
              <c:f>[5]graph!$H$46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963-41F6-8D7A-3EAF3E376AFF}"/>
            </c:ext>
          </c:extLst>
        </c:ser>
        <c:ser>
          <c:idx val="11"/>
          <c:order val="11"/>
          <c:tx>
            <c:strRef>
              <c:f>[5]graph!$H$47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E963-41F6-8D7A-3EAF3E376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963-41F6-8D7A-3EAF3E376AFF}"/>
            </c:ext>
          </c:extLst>
        </c:ser>
        <c:ser>
          <c:idx val="12"/>
          <c:order val="12"/>
          <c:tx>
            <c:strRef>
              <c:f>[5]graph!$H$48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963-41F6-8D7A-3EAF3E376AFF}"/>
            </c:ext>
          </c:extLst>
        </c:ser>
        <c:ser>
          <c:idx val="13"/>
          <c:order val="13"/>
          <c:tx>
            <c:strRef>
              <c:f>[5]graph!$H$49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963-41F6-8D7A-3EAF3E376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[5]graph!$I$35:$J$35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[5]graph!$I$49:$J$49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963-41F6-8D7A-3EAF3E376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[6]graph!$H$36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B9B-4B1F-9F94-1A3131509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9B-4B1F-9F94-1A3131509B0A}"/>
            </c:ext>
          </c:extLst>
        </c:ser>
        <c:ser>
          <c:idx val="1"/>
          <c:order val="1"/>
          <c:tx>
            <c:strRef>
              <c:f>[6]graph!$H$37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9B-4B1F-9F94-1A3131509B0A}"/>
            </c:ext>
          </c:extLst>
        </c:ser>
        <c:ser>
          <c:idx val="2"/>
          <c:order val="2"/>
          <c:tx>
            <c:strRef>
              <c:f>[6]graph!$H$38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9B-4B1F-9F94-1A3131509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9B-4B1F-9F94-1A3131509B0A}"/>
            </c:ext>
          </c:extLst>
        </c:ser>
        <c:ser>
          <c:idx val="3"/>
          <c:order val="3"/>
          <c:tx>
            <c:strRef>
              <c:f>[6]graph!$H$39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B9B-4B1F-9F94-1A3131509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9B-4B1F-9F94-1A3131509B0A}"/>
            </c:ext>
          </c:extLst>
        </c:ser>
        <c:ser>
          <c:idx val="4"/>
          <c:order val="4"/>
          <c:tx>
            <c:strRef>
              <c:f>[6]graph!$H$40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9B-4B1F-9F94-1A3131509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9B-4B1F-9F94-1A3131509B0A}"/>
            </c:ext>
          </c:extLst>
        </c:ser>
        <c:ser>
          <c:idx val="5"/>
          <c:order val="5"/>
          <c:tx>
            <c:strRef>
              <c:f>[6]graph!$H$41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B9B-4B1F-9F94-1A3131509B0A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B9B-4B1F-9F94-1A3131509B0A}"/>
            </c:ext>
          </c:extLst>
        </c:ser>
        <c:ser>
          <c:idx val="6"/>
          <c:order val="6"/>
          <c:tx>
            <c:strRef>
              <c:f>[6]graph!$H$42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9B-4B1F-9F94-1A3131509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B9B-4B1F-9F94-1A3131509B0A}"/>
            </c:ext>
          </c:extLst>
        </c:ser>
        <c:ser>
          <c:idx val="7"/>
          <c:order val="7"/>
          <c:tx>
            <c:strRef>
              <c:f>[6]graph!$H$43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9B-4B1F-9F94-1A3131509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9B-4B1F-9F94-1A3131509B0A}"/>
            </c:ext>
          </c:extLst>
        </c:ser>
        <c:ser>
          <c:idx val="8"/>
          <c:order val="8"/>
          <c:tx>
            <c:strRef>
              <c:f>[6]graph!$H$44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B9B-4B1F-9F94-1A3131509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B9B-4B1F-9F94-1A3131509B0A}"/>
            </c:ext>
          </c:extLst>
        </c:ser>
        <c:ser>
          <c:idx val="9"/>
          <c:order val="9"/>
          <c:tx>
            <c:strRef>
              <c:f>[6]graph!$H$45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B9B-4B1F-9F94-1A3131509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B9B-4B1F-9F94-1A3131509B0A}"/>
            </c:ext>
          </c:extLst>
        </c:ser>
        <c:ser>
          <c:idx val="10"/>
          <c:order val="10"/>
          <c:tx>
            <c:strRef>
              <c:f>[6]graph!$H$46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B9B-4B1F-9F94-1A3131509B0A}"/>
            </c:ext>
          </c:extLst>
        </c:ser>
        <c:ser>
          <c:idx val="11"/>
          <c:order val="11"/>
          <c:tx>
            <c:strRef>
              <c:f>[6]graph!$H$47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B9B-4B1F-9F94-1A3131509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9B-4B1F-9F94-1A3131509B0A}"/>
            </c:ext>
          </c:extLst>
        </c:ser>
        <c:ser>
          <c:idx val="12"/>
          <c:order val="12"/>
          <c:tx>
            <c:strRef>
              <c:f>[6]graph!$H$48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B9B-4B1F-9F94-1A3131509B0A}"/>
            </c:ext>
          </c:extLst>
        </c:ser>
        <c:ser>
          <c:idx val="13"/>
          <c:order val="13"/>
          <c:tx>
            <c:strRef>
              <c:f>[6]graph!$H$49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B9B-4B1F-9F94-1A3131509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[6]graph!$I$35:$J$35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[6]graph!$I$49:$J$49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B9B-4B1F-9F94-1A3131509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[7]graph!$H$36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BA8-40E2-9C4B-C2E8954D6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A8-40E2-9C4B-C2E8954D69FC}"/>
            </c:ext>
          </c:extLst>
        </c:ser>
        <c:ser>
          <c:idx val="1"/>
          <c:order val="1"/>
          <c:tx>
            <c:strRef>
              <c:f>[7]graph!$H$37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A8-40E2-9C4B-C2E8954D69FC}"/>
            </c:ext>
          </c:extLst>
        </c:ser>
        <c:ser>
          <c:idx val="2"/>
          <c:order val="2"/>
          <c:tx>
            <c:strRef>
              <c:f>[7]graph!$H$38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BA8-40E2-9C4B-C2E8954D6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BA8-40E2-9C4B-C2E8954D69FC}"/>
            </c:ext>
          </c:extLst>
        </c:ser>
        <c:ser>
          <c:idx val="3"/>
          <c:order val="3"/>
          <c:tx>
            <c:strRef>
              <c:f>[7]graph!$H$39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BA8-40E2-9C4B-C2E8954D6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BA8-40E2-9C4B-C2E8954D69FC}"/>
            </c:ext>
          </c:extLst>
        </c:ser>
        <c:ser>
          <c:idx val="4"/>
          <c:order val="4"/>
          <c:tx>
            <c:strRef>
              <c:f>[7]graph!$H$40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A8-40E2-9C4B-C2E8954D6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A8-40E2-9C4B-C2E8954D69FC}"/>
            </c:ext>
          </c:extLst>
        </c:ser>
        <c:ser>
          <c:idx val="5"/>
          <c:order val="5"/>
          <c:tx>
            <c:strRef>
              <c:f>[7]graph!$H$41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BA8-40E2-9C4B-C2E8954D69FC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BA8-40E2-9C4B-C2E8954D69FC}"/>
            </c:ext>
          </c:extLst>
        </c:ser>
        <c:ser>
          <c:idx val="6"/>
          <c:order val="6"/>
          <c:tx>
            <c:strRef>
              <c:f>[7]graph!$H$42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A8-40E2-9C4B-C2E8954D6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BA8-40E2-9C4B-C2E8954D69FC}"/>
            </c:ext>
          </c:extLst>
        </c:ser>
        <c:ser>
          <c:idx val="7"/>
          <c:order val="7"/>
          <c:tx>
            <c:strRef>
              <c:f>[7]graph!$H$43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A8-40E2-9C4B-C2E8954D6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BA8-40E2-9C4B-C2E8954D69FC}"/>
            </c:ext>
          </c:extLst>
        </c:ser>
        <c:ser>
          <c:idx val="8"/>
          <c:order val="8"/>
          <c:tx>
            <c:strRef>
              <c:f>[7]graph!$H$44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BA8-40E2-9C4B-C2E8954D6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BA8-40E2-9C4B-C2E8954D69FC}"/>
            </c:ext>
          </c:extLst>
        </c:ser>
        <c:ser>
          <c:idx val="9"/>
          <c:order val="9"/>
          <c:tx>
            <c:strRef>
              <c:f>[7]graph!$H$45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BA8-40E2-9C4B-C2E8954D6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BA8-40E2-9C4B-C2E8954D69FC}"/>
            </c:ext>
          </c:extLst>
        </c:ser>
        <c:ser>
          <c:idx val="10"/>
          <c:order val="10"/>
          <c:tx>
            <c:strRef>
              <c:f>[7]graph!$H$46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BA8-40E2-9C4B-C2E8954D69FC}"/>
            </c:ext>
          </c:extLst>
        </c:ser>
        <c:ser>
          <c:idx val="11"/>
          <c:order val="11"/>
          <c:tx>
            <c:strRef>
              <c:f>[7]graph!$H$47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5BA8-40E2-9C4B-C2E8954D6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BA8-40E2-9C4B-C2E8954D69FC}"/>
            </c:ext>
          </c:extLst>
        </c:ser>
        <c:ser>
          <c:idx val="12"/>
          <c:order val="12"/>
          <c:tx>
            <c:strRef>
              <c:f>[7]graph!$H$48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BA8-40E2-9C4B-C2E8954D69FC}"/>
            </c:ext>
          </c:extLst>
        </c:ser>
        <c:ser>
          <c:idx val="13"/>
          <c:order val="13"/>
          <c:tx>
            <c:strRef>
              <c:f>[7]graph!$H$49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BA8-40E2-9C4B-C2E8954D69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BA8-40E2-9C4B-C2E8954D6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[7]graph!$H$36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51D-4280-BFAC-07E8D91E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1D-4280-BFAC-07E8D91E6D94}"/>
            </c:ext>
          </c:extLst>
        </c:ser>
        <c:ser>
          <c:idx val="1"/>
          <c:order val="1"/>
          <c:tx>
            <c:strRef>
              <c:f>[7]graph!$H$37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1D-4280-BFAC-07E8D91E6D94}"/>
            </c:ext>
          </c:extLst>
        </c:ser>
        <c:ser>
          <c:idx val="2"/>
          <c:order val="2"/>
          <c:tx>
            <c:strRef>
              <c:f>[7]graph!$H$38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51D-4280-BFAC-07E8D91E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51D-4280-BFAC-07E8D91E6D94}"/>
            </c:ext>
          </c:extLst>
        </c:ser>
        <c:ser>
          <c:idx val="3"/>
          <c:order val="3"/>
          <c:tx>
            <c:strRef>
              <c:f>[7]graph!$H$39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51D-4280-BFAC-07E8D91E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1D-4280-BFAC-07E8D91E6D94}"/>
            </c:ext>
          </c:extLst>
        </c:ser>
        <c:ser>
          <c:idx val="4"/>
          <c:order val="4"/>
          <c:tx>
            <c:strRef>
              <c:f>[7]graph!$H$40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1D-4280-BFAC-07E8D91E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1D-4280-BFAC-07E8D91E6D94}"/>
            </c:ext>
          </c:extLst>
        </c:ser>
        <c:ser>
          <c:idx val="5"/>
          <c:order val="5"/>
          <c:tx>
            <c:strRef>
              <c:f>[7]graph!$H$41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51D-4280-BFAC-07E8D91E6D94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1D-4280-BFAC-07E8D91E6D94}"/>
            </c:ext>
          </c:extLst>
        </c:ser>
        <c:ser>
          <c:idx val="6"/>
          <c:order val="6"/>
          <c:tx>
            <c:strRef>
              <c:f>[7]graph!$H$42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1D-4280-BFAC-07E8D91E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51D-4280-BFAC-07E8D91E6D94}"/>
            </c:ext>
          </c:extLst>
        </c:ser>
        <c:ser>
          <c:idx val="7"/>
          <c:order val="7"/>
          <c:tx>
            <c:strRef>
              <c:f>[7]graph!$H$43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1D-4280-BFAC-07E8D91E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51D-4280-BFAC-07E8D91E6D94}"/>
            </c:ext>
          </c:extLst>
        </c:ser>
        <c:ser>
          <c:idx val="8"/>
          <c:order val="8"/>
          <c:tx>
            <c:strRef>
              <c:f>[7]graph!$H$44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51D-4280-BFAC-07E8D91E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51D-4280-BFAC-07E8D91E6D94}"/>
            </c:ext>
          </c:extLst>
        </c:ser>
        <c:ser>
          <c:idx val="9"/>
          <c:order val="9"/>
          <c:tx>
            <c:strRef>
              <c:f>[7]graph!$H$45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951D-4280-BFAC-07E8D91E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51D-4280-BFAC-07E8D91E6D94}"/>
            </c:ext>
          </c:extLst>
        </c:ser>
        <c:ser>
          <c:idx val="10"/>
          <c:order val="10"/>
          <c:tx>
            <c:strRef>
              <c:f>[7]graph!$H$46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51D-4280-BFAC-07E8D91E6D94}"/>
            </c:ext>
          </c:extLst>
        </c:ser>
        <c:ser>
          <c:idx val="11"/>
          <c:order val="11"/>
          <c:tx>
            <c:strRef>
              <c:f>[7]graph!$H$47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51D-4280-BFAC-07E8D91E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1D-4280-BFAC-07E8D91E6D94}"/>
            </c:ext>
          </c:extLst>
        </c:ser>
        <c:ser>
          <c:idx val="12"/>
          <c:order val="12"/>
          <c:tx>
            <c:strRef>
              <c:f>[7]graph!$H$48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51D-4280-BFAC-07E8D91E6D94}"/>
            </c:ext>
          </c:extLst>
        </c:ser>
        <c:ser>
          <c:idx val="13"/>
          <c:order val="13"/>
          <c:tx>
            <c:strRef>
              <c:f>[7]graph!$H$49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51D-4280-BFAC-07E8D91E6D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[7]graph!$I$35:$J$35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[7]graph!$I$49:$J$49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51D-4280-BFAC-07E8D91E6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[8]graph!$H$36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0B2-4FE8-9899-7133B9914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B2-4FE8-9899-7133B9914678}"/>
            </c:ext>
          </c:extLst>
        </c:ser>
        <c:ser>
          <c:idx val="1"/>
          <c:order val="1"/>
          <c:tx>
            <c:strRef>
              <c:f>[8]graph!$H$37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B2-4FE8-9899-7133B9914678}"/>
            </c:ext>
          </c:extLst>
        </c:ser>
        <c:ser>
          <c:idx val="2"/>
          <c:order val="2"/>
          <c:tx>
            <c:strRef>
              <c:f>[8]graph!$H$38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0B2-4FE8-9899-7133B9914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B2-4FE8-9899-7133B9914678}"/>
            </c:ext>
          </c:extLst>
        </c:ser>
        <c:ser>
          <c:idx val="3"/>
          <c:order val="3"/>
          <c:tx>
            <c:strRef>
              <c:f>[8]graph!$H$39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0B2-4FE8-9899-7133B9914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B2-4FE8-9899-7133B9914678}"/>
            </c:ext>
          </c:extLst>
        </c:ser>
        <c:ser>
          <c:idx val="4"/>
          <c:order val="4"/>
          <c:tx>
            <c:strRef>
              <c:f>[8]graph!$H$40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B2-4FE8-9899-7133B9914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B2-4FE8-9899-7133B9914678}"/>
            </c:ext>
          </c:extLst>
        </c:ser>
        <c:ser>
          <c:idx val="5"/>
          <c:order val="5"/>
          <c:tx>
            <c:strRef>
              <c:f>[8]graph!$H$41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0B2-4FE8-9899-7133B9914678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B2-4FE8-9899-7133B9914678}"/>
            </c:ext>
          </c:extLst>
        </c:ser>
        <c:ser>
          <c:idx val="6"/>
          <c:order val="6"/>
          <c:tx>
            <c:strRef>
              <c:f>[8]graph!$H$42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B2-4FE8-9899-7133B9914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0B2-4FE8-9899-7133B9914678}"/>
            </c:ext>
          </c:extLst>
        </c:ser>
        <c:ser>
          <c:idx val="7"/>
          <c:order val="7"/>
          <c:tx>
            <c:strRef>
              <c:f>[8]graph!$H$43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B2-4FE8-9899-7133B9914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B2-4FE8-9899-7133B9914678}"/>
            </c:ext>
          </c:extLst>
        </c:ser>
        <c:ser>
          <c:idx val="8"/>
          <c:order val="8"/>
          <c:tx>
            <c:strRef>
              <c:f>[8]graph!$H$44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0B2-4FE8-9899-7133B9914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0B2-4FE8-9899-7133B9914678}"/>
            </c:ext>
          </c:extLst>
        </c:ser>
        <c:ser>
          <c:idx val="9"/>
          <c:order val="9"/>
          <c:tx>
            <c:strRef>
              <c:f>[8]graph!$H$45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90B2-4FE8-9899-7133B9914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B2-4FE8-9899-7133B9914678}"/>
            </c:ext>
          </c:extLst>
        </c:ser>
        <c:ser>
          <c:idx val="10"/>
          <c:order val="10"/>
          <c:tx>
            <c:strRef>
              <c:f>[8]graph!$H$46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0B2-4FE8-9899-7133B9914678}"/>
            </c:ext>
          </c:extLst>
        </c:ser>
        <c:ser>
          <c:idx val="11"/>
          <c:order val="11"/>
          <c:tx>
            <c:strRef>
              <c:f>[8]graph!$H$47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0B2-4FE8-9899-7133B9914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0B2-4FE8-9899-7133B9914678}"/>
            </c:ext>
          </c:extLst>
        </c:ser>
        <c:ser>
          <c:idx val="12"/>
          <c:order val="12"/>
          <c:tx>
            <c:strRef>
              <c:f>[8]graph!$H$48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0B2-4FE8-9899-7133B9914678}"/>
            </c:ext>
          </c:extLst>
        </c:ser>
        <c:ser>
          <c:idx val="13"/>
          <c:order val="13"/>
          <c:tx>
            <c:strRef>
              <c:f>[8]graph!$H$49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0B2-4FE8-9899-7133B9914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0B2-4FE8-9899-7133B991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[8]graph!$H$36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110-4092-B689-E5D9F8E1B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0-4092-B689-E5D9F8E1BF16}"/>
            </c:ext>
          </c:extLst>
        </c:ser>
        <c:ser>
          <c:idx val="1"/>
          <c:order val="1"/>
          <c:tx>
            <c:strRef>
              <c:f>[8]graph!$H$37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10-4092-B689-E5D9F8E1BF16}"/>
            </c:ext>
          </c:extLst>
        </c:ser>
        <c:ser>
          <c:idx val="2"/>
          <c:order val="2"/>
          <c:tx>
            <c:strRef>
              <c:f>[8]graph!$H$38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110-4092-B689-E5D9F8E1B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0-4092-B689-E5D9F8E1BF16}"/>
            </c:ext>
          </c:extLst>
        </c:ser>
        <c:ser>
          <c:idx val="3"/>
          <c:order val="3"/>
          <c:tx>
            <c:strRef>
              <c:f>[8]graph!$H$39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110-4092-B689-E5D9F8E1B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10-4092-B689-E5D9F8E1BF16}"/>
            </c:ext>
          </c:extLst>
        </c:ser>
        <c:ser>
          <c:idx val="4"/>
          <c:order val="4"/>
          <c:tx>
            <c:strRef>
              <c:f>[8]graph!$H$40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10-4092-B689-E5D9F8E1B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10-4092-B689-E5D9F8E1BF16}"/>
            </c:ext>
          </c:extLst>
        </c:ser>
        <c:ser>
          <c:idx val="5"/>
          <c:order val="5"/>
          <c:tx>
            <c:strRef>
              <c:f>[8]graph!$H$41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110-4092-B689-E5D9F8E1BF16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10-4092-B689-E5D9F8E1BF16}"/>
            </c:ext>
          </c:extLst>
        </c:ser>
        <c:ser>
          <c:idx val="6"/>
          <c:order val="6"/>
          <c:tx>
            <c:strRef>
              <c:f>[8]graph!$H$42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10-4092-B689-E5D9F8E1B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110-4092-B689-E5D9F8E1BF16}"/>
            </c:ext>
          </c:extLst>
        </c:ser>
        <c:ser>
          <c:idx val="7"/>
          <c:order val="7"/>
          <c:tx>
            <c:strRef>
              <c:f>[8]graph!$H$43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10-4092-B689-E5D9F8E1B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110-4092-B689-E5D9F8E1BF16}"/>
            </c:ext>
          </c:extLst>
        </c:ser>
        <c:ser>
          <c:idx val="8"/>
          <c:order val="8"/>
          <c:tx>
            <c:strRef>
              <c:f>[8]graph!$H$44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110-4092-B689-E5D9F8E1B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110-4092-B689-E5D9F8E1BF16}"/>
            </c:ext>
          </c:extLst>
        </c:ser>
        <c:ser>
          <c:idx val="9"/>
          <c:order val="9"/>
          <c:tx>
            <c:strRef>
              <c:f>[8]graph!$H$45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5110-4092-B689-E5D9F8E1B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110-4092-B689-E5D9F8E1BF16}"/>
            </c:ext>
          </c:extLst>
        </c:ser>
        <c:ser>
          <c:idx val="10"/>
          <c:order val="10"/>
          <c:tx>
            <c:strRef>
              <c:f>[8]graph!$H$46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110-4092-B689-E5D9F8E1BF16}"/>
            </c:ext>
          </c:extLst>
        </c:ser>
        <c:ser>
          <c:idx val="11"/>
          <c:order val="11"/>
          <c:tx>
            <c:strRef>
              <c:f>[8]graph!$H$47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5110-4092-B689-E5D9F8E1B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110-4092-B689-E5D9F8E1BF16}"/>
            </c:ext>
          </c:extLst>
        </c:ser>
        <c:ser>
          <c:idx val="12"/>
          <c:order val="12"/>
          <c:tx>
            <c:strRef>
              <c:f>[8]graph!$H$48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110-4092-B689-E5D9F8E1BF16}"/>
            </c:ext>
          </c:extLst>
        </c:ser>
        <c:ser>
          <c:idx val="13"/>
          <c:order val="13"/>
          <c:tx>
            <c:strRef>
              <c:f>[8]graph!$H$49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5110-4092-B689-E5D9F8E1BF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110-4092-B689-E5D9F8E1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[8]graph!$H$36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7CF-43DD-9C2E-64CD46A43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CF-43DD-9C2E-64CD46A434FF}"/>
            </c:ext>
          </c:extLst>
        </c:ser>
        <c:ser>
          <c:idx val="1"/>
          <c:order val="1"/>
          <c:tx>
            <c:strRef>
              <c:f>[8]graph!$H$37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CF-43DD-9C2E-64CD46A434FF}"/>
            </c:ext>
          </c:extLst>
        </c:ser>
        <c:ser>
          <c:idx val="2"/>
          <c:order val="2"/>
          <c:tx>
            <c:strRef>
              <c:f>[8]graph!$H$38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7CF-43DD-9C2E-64CD46A43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CF-43DD-9C2E-64CD46A434FF}"/>
            </c:ext>
          </c:extLst>
        </c:ser>
        <c:ser>
          <c:idx val="3"/>
          <c:order val="3"/>
          <c:tx>
            <c:strRef>
              <c:f>[8]graph!$H$39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7CF-43DD-9C2E-64CD46A43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CF-43DD-9C2E-64CD46A434FF}"/>
            </c:ext>
          </c:extLst>
        </c:ser>
        <c:ser>
          <c:idx val="4"/>
          <c:order val="4"/>
          <c:tx>
            <c:strRef>
              <c:f>[8]graph!$H$40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CF-43DD-9C2E-64CD46A43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CF-43DD-9C2E-64CD46A434FF}"/>
            </c:ext>
          </c:extLst>
        </c:ser>
        <c:ser>
          <c:idx val="5"/>
          <c:order val="5"/>
          <c:tx>
            <c:strRef>
              <c:f>[8]graph!$H$41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7CF-43DD-9C2E-64CD46A434FF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CF-43DD-9C2E-64CD46A434FF}"/>
            </c:ext>
          </c:extLst>
        </c:ser>
        <c:ser>
          <c:idx val="6"/>
          <c:order val="6"/>
          <c:tx>
            <c:strRef>
              <c:f>[8]graph!$H$42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CF-43DD-9C2E-64CD46A43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7CF-43DD-9C2E-64CD46A434FF}"/>
            </c:ext>
          </c:extLst>
        </c:ser>
        <c:ser>
          <c:idx val="7"/>
          <c:order val="7"/>
          <c:tx>
            <c:strRef>
              <c:f>[8]graph!$H$43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CF-43DD-9C2E-64CD46A43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7CF-43DD-9C2E-64CD46A434FF}"/>
            </c:ext>
          </c:extLst>
        </c:ser>
        <c:ser>
          <c:idx val="8"/>
          <c:order val="8"/>
          <c:tx>
            <c:strRef>
              <c:f>[8]graph!$H$44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7CF-43DD-9C2E-64CD46A43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7CF-43DD-9C2E-64CD46A434FF}"/>
            </c:ext>
          </c:extLst>
        </c:ser>
        <c:ser>
          <c:idx val="9"/>
          <c:order val="9"/>
          <c:tx>
            <c:strRef>
              <c:f>[8]graph!$H$45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7CF-43DD-9C2E-64CD46A43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7CF-43DD-9C2E-64CD46A434FF}"/>
            </c:ext>
          </c:extLst>
        </c:ser>
        <c:ser>
          <c:idx val="10"/>
          <c:order val="10"/>
          <c:tx>
            <c:strRef>
              <c:f>[8]graph!$H$46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7CF-43DD-9C2E-64CD46A434FF}"/>
            </c:ext>
          </c:extLst>
        </c:ser>
        <c:ser>
          <c:idx val="11"/>
          <c:order val="11"/>
          <c:tx>
            <c:strRef>
              <c:f>[8]graph!$H$47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E7CF-43DD-9C2E-64CD46A43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7CF-43DD-9C2E-64CD46A434FF}"/>
            </c:ext>
          </c:extLst>
        </c:ser>
        <c:ser>
          <c:idx val="12"/>
          <c:order val="12"/>
          <c:tx>
            <c:strRef>
              <c:f>[8]graph!$H$48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7CF-43DD-9C2E-64CD46A434FF}"/>
            </c:ext>
          </c:extLst>
        </c:ser>
        <c:ser>
          <c:idx val="13"/>
          <c:order val="13"/>
          <c:tx>
            <c:strRef>
              <c:f>[8]graph!$H$49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7CF-43DD-9C2E-64CD46A434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7CF-43DD-9C2E-64CD46A43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[8]graph!$H$36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F6C-4051-92BA-8A31C2DD3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C-4051-92BA-8A31C2DD369D}"/>
            </c:ext>
          </c:extLst>
        </c:ser>
        <c:ser>
          <c:idx val="1"/>
          <c:order val="1"/>
          <c:tx>
            <c:strRef>
              <c:f>[8]graph!$H$37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C-4051-92BA-8A31C2DD369D}"/>
            </c:ext>
          </c:extLst>
        </c:ser>
        <c:ser>
          <c:idx val="2"/>
          <c:order val="2"/>
          <c:tx>
            <c:strRef>
              <c:f>[8]graph!$H$38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F6C-4051-92BA-8A31C2DD3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6C-4051-92BA-8A31C2DD369D}"/>
            </c:ext>
          </c:extLst>
        </c:ser>
        <c:ser>
          <c:idx val="3"/>
          <c:order val="3"/>
          <c:tx>
            <c:strRef>
              <c:f>[8]graph!$H$39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F6C-4051-92BA-8A31C2DD3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6C-4051-92BA-8A31C2DD369D}"/>
            </c:ext>
          </c:extLst>
        </c:ser>
        <c:ser>
          <c:idx val="4"/>
          <c:order val="4"/>
          <c:tx>
            <c:strRef>
              <c:f>[8]graph!$H$40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C-4051-92BA-8A31C2DD3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6C-4051-92BA-8A31C2DD369D}"/>
            </c:ext>
          </c:extLst>
        </c:ser>
        <c:ser>
          <c:idx val="5"/>
          <c:order val="5"/>
          <c:tx>
            <c:strRef>
              <c:f>[8]graph!$H$41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F6C-4051-92BA-8A31C2DD369D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6C-4051-92BA-8A31C2DD369D}"/>
            </c:ext>
          </c:extLst>
        </c:ser>
        <c:ser>
          <c:idx val="6"/>
          <c:order val="6"/>
          <c:tx>
            <c:strRef>
              <c:f>[8]graph!$H$42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6C-4051-92BA-8A31C2DD3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6C-4051-92BA-8A31C2DD369D}"/>
            </c:ext>
          </c:extLst>
        </c:ser>
        <c:ser>
          <c:idx val="7"/>
          <c:order val="7"/>
          <c:tx>
            <c:strRef>
              <c:f>[8]graph!$H$43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6C-4051-92BA-8A31C2DD3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6C-4051-92BA-8A31C2DD369D}"/>
            </c:ext>
          </c:extLst>
        </c:ser>
        <c:ser>
          <c:idx val="8"/>
          <c:order val="8"/>
          <c:tx>
            <c:strRef>
              <c:f>[8]graph!$H$44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F6C-4051-92BA-8A31C2DD3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F6C-4051-92BA-8A31C2DD369D}"/>
            </c:ext>
          </c:extLst>
        </c:ser>
        <c:ser>
          <c:idx val="9"/>
          <c:order val="9"/>
          <c:tx>
            <c:strRef>
              <c:f>[8]graph!$H$45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4F6C-4051-92BA-8A31C2DD3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F6C-4051-92BA-8A31C2DD369D}"/>
            </c:ext>
          </c:extLst>
        </c:ser>
        <c:ser>
          <c:idx val="10"/>
          <c:order val="10"/>
          <c:tx>
            <c:strRef>
              <c:f>[8]graph!$H$46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F6C-4051-92BA-8A31C2DD369D}"/>
            </c:ext>
          </c:extLst>
        </c:ser>
        <c:ser>
          <c:idx val="11"/>
          <c:order val="11"/>
          <c:tx>
            <c:strRef>
              <c:f>[8]graph!$H$47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4F6C-4051-92BA-8A31C2DD3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F6C-4051-92BA-8A31C2DD369D}"/>
            </c:ext>
          </c:extLst>
        </c:ser>
        <c:ser>
          <c:idx val="12"/>
          <c:order val="12"/>
          <c:tx>
            <c:strRef>
              <c:f>[8]graph!$H$48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F6C-4051-92BA-8A31C2DD369D}"/>
            </c:ext>
          </c:extLst>
        </c:ser>
        <c:ser>
          <c:idx val="13"/>
          <c:order val="13"/>
          <c:tx>
            <c:strRef>
              <c:f>[8]graph!$H$49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F6C-4051-92BA-8A31C2DD3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F6C-4051-92BA-8A31C2DD3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[8]graph!$H$36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D26-4DD1-A253-E78169323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26-4DD1-A253-E78169323171}"/>
            </c:ext>
          </c:extLst>
        </c:ser>
        <c:ser>
          <c:idx val="1"/>
          <c:order val="1"/>
          <c:tx>
            <c:strRef>
              <c:f>[8]graph!$H$37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26-4DD1-A253-E78169323171}"/>
            </c:ext>
          </c:extLst>
        </c:ser>
        <c:ser>
          <c:idx val="2"/>
          <c:order val="2"/>
          <c:tx>
            <c:strRef>
              <c:f>[8]graph!$H$38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D26-4DD1-A253-E78169323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D26-4DD1-A253-E78169323171}"/>
            </c:ext>
          </c:extLst>
        </c:ser>
        <c:ser>
          <c:idx val="3"/>
          <c:order val="3"/>
          <c:tx>
            <c:strRef>
              <c:f>[8]graph!$H$39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D26-4DD1-A253-E78169323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26-4DD1-A253-E78169323171}"/>
            </c:ext>
          </c:extLst>
        </c:ser>
        <c:ser>
          <c:idx val="4"/>
          <c:order val="4"/>
          <c:tx>
            <c:strRef>
              <c:f>[8]graph!$H$40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6-4DD1-A253-E78169323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26-4DD1-A253-E78169323171}"/>
            </c:ext>
          </c:extLst>
        </c:ser>
        <c:ser>
          <c:idx val="5"/>
          <c:order val="5"/>
          <c:tx>
            <c:strRef>
              <c:f>[8]graph!$H$41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D26-4DD1-A253-E78169323171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26-4DD1-A253-E78169323171}"/>
            </c:ext>
          </c:extLst>
        </c:ser>
        <c:ser>
          <c:idx val="6"/>
          <c:order val="6"/>
          <c:tx>
            <c:strRef>
              <c:f>[8]graph!$H$42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26-4DD1-A253-E78169323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D26-4DD1-A253-E78169323171}"/>
            </c:ext>
          </c:extLst>
        </c:ser>
        <c:ser>
          <c:idx val="7"/>
          <c:order val="7"/>
          <c:tx>
            <c:strRef>
              <c:f>[8]graph!$H$43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6-4DD1-A253-E78169323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26-4DD1-A253-E78169323171}"/>
            </c:ext>
          </c:extLst>
        </c:ser>
        <c:ser>
          <c:idx val="8"/>
          <c:order val="8"/>
          <c:tx>
            <c:strRef>
              <c:f>[8]graph!$H$44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D26-4DD1-A253-E78169323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D26-4DD1-A253-E78169323171}"/>
            </c:ext>
          </c:extLst>
        </c:ser>
        <c:ser>
          <c:idx val="9"/>
          <c:order val="9"/>
          <c:tx>
            <c:strRef>
              <c:f>[8]graph!$H$45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ED26-4DD1-A253-E78169323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D26-4DD1-A253-E78169323171}"/>
            </c:ext>
          </c:extLst>
        </c:ser>
        <c:ser>
          <c:idx val="10"/>
          <c:order val="10"/>
          <c:tx>
            <c:strRef>
              <c:f>[8]graph!$H$46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D26-4DD1-A253-E78169323171}"/>
            </c:ext>
          </c:extLst>
        </c:ser>
        <c:ser>
          <c:idx val="11"/>
          <c:order val="11"/>
          <c:tx>
            <c:strRef>
              <c:f>[8]graph!$H$47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ED26-4DD1-A253-E78169323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D26-4DD1-A253-E78169323171}"/>
            </c:ext>
          </c:extLst>
        </c:ser>
        <c:ser>
          <c:idx val="12"/>
          <c:order val="12"/>
          <c:tx>
            <c:strRef>
              <c:f>[8]graph!$H$48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D26-4DD1-A253-E78169323171}"/>
            </c:ext>
          </c:extLst>
        </c:ser>
        <c:ser>
          <c:idx val="13"/>
          <c:order val="13"/>
          <c:tx>
            <c:strRef>
              <c:f>[8]graph!$H$49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D26-4DD1-A253-E78169323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[8]graph!$I$35:$J$35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[8]graph!$I$49:$J$49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D26-4DD1-A253-E78169323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[9]graph!$H$36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FD-463D-A061-4C8F5AADA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D-463D-A061-4C8F5AADADBE}"/>
            </c:ext>
          </c:extLst>
        </c:ser>
        <c:ser>
          <c:idx val="1"/>
          <c:order val="1"/>
          <c:tx>
            <c:strRef>
              <c:f>[9]graph!$H$37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FD-463D-A061-4C8F5AADADBE}"/>
            </c:ext>
          </c:extLst>
        </c:ser>
        <c:ser>
          <c:idx val="2"/>
          <c:order val="2"/>
          <c:tx>
            <c:strRef>
              <c:f>[9]graph!$H$38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FD-463D-A061-4C8F5AADA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FD-463D-A061-4C8F5AADADBE}"/>
            </c:ext>
          </c:extLst>
        </c:ser>
        <c:ser>
          <c:idx val="3"/>
          <c:order val="3"/>
          <c:tx>
            <c:strRef>
              <c:f>[9]graph!$H$39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12FD-463D-A061-4C8F5AADA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FD-463D-A061-4C8F5AADADBE}"/>
            </c:ext>
          </c:extLst>
        </c:ser>
        <c:ser>
          <c:idx val="4"/>
          <c:order val="4"/>
          <c:tx>
            <c:strRef>
              <c:f>[9]graph!$H$40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D-463D-A061-4C8F5AADA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FD-463D-A061-4C8F5AADADBE}"/>
            </c:ext>
          </c:extLst>
        </c:ser>
        <c:ser>
          <c:idx val="5"/>
          <c:order val="5"/>
          <c:tx>
            <c:strRef>
              <c:f>[9]graph!$H$41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2FD-463D-A061-4C8F5AADADBE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D-463D-A061-4C8F5AADADBE}"/>
            </c:ext>
          </c:extLst>
        </c:ser>
        <c:ser>
          <c:idx val="6"/>
          <c:order val="6"/>
          <c:tx>
            <c:strRef>
              <c:f>[9]graph!$H$42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D-463D-A061-4C8F5AADA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2FD-463D-A061-4C8F5AADADBE}"/>
            </c:ext>
          </c:extLst>
        </c:ser>
        <c:ser>
          <c:idx val="7"/>
          <c:order val="7"/>
          <c:tx>
            <c:strRef>
              <c:f>[9]graph!$H$43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D-463D-A061-4C8F5AADA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FD-463D-A061-4C8F5AADADBE}"/>
            </c:ext>
          </c:extLst>
        </c:ser>
        <c:ser>
          <c:idx val="8"/>
          <c:order val="8"/>
          <c:tx>
            <c:strRef>
              <c:f>[9]graph!$H$44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2FD-463D-A061-4C8F5AADA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2FD-463D-A061-4C8F5AADADBE}"/>
            </c:ext>
          </c:extLst>
        </c:ser>
        <c:ser>
          <c:idx val="9"/>
          <c:order val="9"/>
          <c:tx>
            <c:strRef>
              <c:f>[9]graph!$H$45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12FD-463D-A061-4C8F5AADA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2FD-463D-A061-4C8F5AADADBE}"/>
            </c:ext>
          </c:extLst>
        </c:ser>
        <c:ser>
          <c:idx val="10"/>
          <c:order val="10"/>
          <c:tx>
            <c:strRef>
              <c:f>[9]graph!$H$46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2FD-463D-A061-4C8F5AADADBE}"/>
            </c:ext>
          </c:extLst>
        </c:ser>
        <c:ser>
          <c:idx val="11"/>
          <c:order val="11"/>
          <c:tx>
            <c:strRef>
              <c:f>[9]graph!$H$47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12FD-463D-A061-4C8F5AADA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D-463D-A061-4C8F5AADADBE}"/>
            </c:ext>
          </c:extLst>
        </c:ser>
        <c:ser>
          <c:idx val="12"/>
          <c:order val="12"/>
          <c:tx>
            <c:strRef>
              <c:f>[9]graph!$H$48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2FD-463D-A061-4C8F5AADADBE}"/>
            </c:ext>
          </c:extLst>
        </c:ser>
        <c:ser>
          <c:idx val="13"/>
          <c:order val="13"/>
          <c:tx>
            <c:strRef>
              <c:f>[9]graph!$H$49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2FD-463D-A061-4C8F5AADA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2FD-463D-A061-4C8F5AADA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[9]graph!$H$36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117-4F1D-8000-04E82B4F2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7-4F1D-8000-04E82B4F2519}"/>
            </c:ext>
          </c:extLst>
        </c:ser>
        <c:ser>
          <c:idx val="1"/>
          <c:order val="1"/>
          <c:tx>
            <c:strRef>
              <c:f>[9]graph!$H$37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7-4F1D-8000-04E82B4F2519}"/>
            </c:ext>
          </c:extLst>
        </c:ser>
        <c:ser>
          <c:idx val="2"/>
          <c:order val="2"/>
          <c:tx>
            <c:strRef>
              <c:f>[9]graph!$H$38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17-4F1D-8000-04E82B4F2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7-4F1D-8000-04E82B4F2519}"/>
            </c:ext>
          </c:extLst>
        </c:ser>
        <c:ser>
          <c:idx val="3"/>
          <c:order val="3"/>
          <c:tx>
            <c:strRef>
              <c:f>[9]graph!$H$39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117-4F1D-8000-04E82B4F2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17-4F1D-8000-04E82B4F2519}"/>
            </c:ext>
          </c:extLst>
        </c:ser>
        <c:ser>
          <c:idx val="4"/>
          <c:order val="4"/>
          <c:tx>
            <c:strRef>
              <c:f>[9]graph!$H$40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7-4F1D-8000-04E82B4F2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17-4F1D-8000-04E82B4F2519}"/>
            </c:ext>
          </c:extLst>
        </c:ser>
        <c:ser>
          <c:idx val="5"/>
          <c:order val="5"/>
          <c:tx>
            <c:strRef>
              <c:f>[9]graph!$H$41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117-4F1D-8000-04E82B4F2519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17-4F1D-8000-04E82B4F2519}"/>
            </c:ext>
          </c:extLst>
        </c:ser>
        <c:ser>
          <c:idx val="6"/>
          <c:order val="6"/>
          <c:tx>
            <c:strRef>
              <c:f>[9]graph!$H$42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17-4F1D-8000-04E82B4F2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17-4F1D-8000-04E82B4F2519}"/>
            </c:ext>
          </c:extLst>
        </c:ser>
        <c:ser>
          <c:idx val="7"/>
          <c:order val="7"/>
          <c:tx>
            <c:strRef>
              <c:f>[9]graph!$H$43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17-4F1D-8000-04E82B4F2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17-4F1D-8000-04E82B4F2519}"/>
            </c:ext>
          </c:extLst>
        </c:ser>
        <c:ser>
          <c:idx val="8"/>
          <c:order val="8"/>
          <c:tx>
            <c:strRef>
              <c:f>[9]graph!$H$44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17-4F1D-8000-04E82B4F2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17-4F1D-8000-04E82B4F2519}"/>
            </c:ext>
          </c:extLst>
        </c:ser>
        <c:ser>
          <c:idx val="9"/>
          <c:order val="9"/>
          <c:tx>
            <c:strRef>
              <c:f>[9]graph!$H$45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117-4F1D-8000-04E82B4F2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17-4F1D-8000-04E82B4F2519}"/>
            </c:ext>
          </c:extLst>
        </c:ser>
        <c:ser>
          <c:idx val="10"/>
          <c:order val="10"/>
          <c:tx>
            <c:strRef>
              <c:f>[9]graph!$H$46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117-4F1D-8000-04E82B4F2519}"/>
            </c:ext>
          </c:extLst>
        </c:ser>
        <c:ser>
          <c:idx val="11"/>
          <c:order val="11"/>
          <c:tx>
            <c:strRef>
              <c:f>[9]graph!$H$47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A117-4F1D-8000-04E82B4F2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17-4F1D-8000-04E82B4F2519}"/>
            </c:ext>
          </c:extLst>
        </c:ser>
        <c:ser>
          <c:idx val="12"/>
          <c:order val="12"/>
          <c:tx>
            <c:strRef>
              <c:f>[9]graph!$H$48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17-4F1D-8000-04E82B4F2519}"/>
            </c:ext>
          </c:extLst>
        </c:ser>
        <c:ser>
          <c:idx val="13"/>
          <c:order val="13"/>
          <c:tx>
            <c:strRef>
              <c:f>[9]graph!$H$49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117-4F1D-8000-04E82B4F25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117-4F1D-8000-04E82B4F2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[9]graph!$H$36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7AA-4EF4-883A-8EC4D9149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AA-4EF4-883A-8EC4D9149B08}"/>
            </c:ext>
          </c:extLst>
        </c:ser>
        <c:ser>
          <c:idx val="1"/>
          <c:order val="1"/>
          <c:tx>
            <c:strRef>
              <c:f>[9]graph!$H$37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AA-4EF4-883A-8EC4D9149B08}"/>
            </c:ext>
          </c:extLst>
        </c:ser>
        <c:ser>
          <c:idx val="2"/>
          <c:order val="2"/>
          <c:tx>
            <c:strRef>
              <c:f>[9]graph!$H$38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7AA-4EF4-883A-8EC4D9149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AA-4EF4-883A-8EC4D9149B08}"/>
            </c:ext>
          </c:extLst>
        </c:ser>
        <c:ser>
          <c:idx val="3"/>
          <c:order val="3"/>
          <c:tx>
            <c:strRef>
              <c:f>[9]graph!$H$39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7AA-4EF4-883A-8EC4D9149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AA-4EF4-883A-8EC4D9149B08}"/>
            </c:ext>
          </c:extLst>
        </c:ser>
        <c:ser>
          <c:idx val="4"/>
          <c:order val="4"/>
          <c:tx>
            <c:strRef>
              <c:f>[9]graph!$H$40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A-4EF4-883A-8EC4D9149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AA-4EF4-883A-8EC4D9149B08}"/>
            </c:ext>
          </c:extLst>
        </c:ser>
        <c:ser>
          <c:idx val="5"/>
          <c:order val="5"/>
          <c:tx>
            <c:strRef>
              <c:f>[9]graph!$H$41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7AA-4EF4-883A-8EC4D9149B08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AA-4EF4-883A-8EC4D9149B08}"/>
            </c:ext>
          </c:extLst>
        </c:ser>
        <c:ser>
          <c:idx val="6"/>
          <c:order val="6"/>
          <c:tx>
            <c:strRef>
              <c:f>[9]graph!$H$42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AA-4EF4-883A-8EC4D9149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AA-4EF4-883A-8EC4D9149B08}"/>
            </c:ext>
          </c:extLst>
        </c:ser>
        <c:ser>
          <c:idx val="7"/>
          <c:order val="7"/>
          <c:tx>
            <c:strRef>
              <c:f>[9]graph!$H$43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AA-4EF4-883A-8EC4D9149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AA-4EF4-883A-8EC4D9149B08}"/>
            </c:ext>
          </c:extLst>
        </c:ser>
        <c:ser>
          <c:idx val="8"/>
          <c:order val="8"/>
          <c:tx>
            <c:strRef>
              <c:f>[9]graph!$H$44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7AA-4EF4-883A-8EC4D9149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7AA-4EF4-883A-8EC4D9149B08}"/>
            </c:ext>
          </c:extLst>
        </c:ser>
        <c:ser>
          <c:idx val="9"/>
          <c:order val="9"/>
          <c:tx>
            <c:strRef>
              <c:f>[9]graph!$H$45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7AA-4EF4-883A-8EC4D9149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AA-4EF4-883A-8EC4D9149B08}"/>
            </c:ext>
          </c:extLst>
        </c:ser>
        <c:ser>
          <c:idx val="10"/>
          <c:order val="10"/>
          <c:tx>
            <c:strRef>
              <c:f>[9]graph!$H$46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7AA-4EF4-883A-8EC4D9149B08}"/>
            </c:ext>
          </c:extLst>
        </c:ser>
        <c:ser>
          <c:idx val="11"/>
          <c:order val="11"/>
          <c:tx>
            <c:strRef>
              <c:f>[9]graph!$H$47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7AA-4EF4-883A-8EC4D9149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7AA-4EF4-883A-8EC4D9149B08}"/>
            </c:ext>
          </c:extLst>
        </c:ser>
        <c:ser>
          <c:idx val="12"/>
          <c:order val="12"/>
          <c:tx>
            <c:strRef>
              <c:f>[9]graph!$H$48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7AA-4EF4-883A-8EC4D9149B08}"/>
            </c:ext>
          </c:extLst>
        </c:ser>
        <c:ser>
          <c:idx val="13"/>
          <c:order val="13"/>
          <c:tx>
            <c:strRef>
              <c:f>[9]graph!$H$49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7AA-4EF4-883A-8EC4D9149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[9]graph!$I$35:$J$35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[9]graph!$I$49:$J$49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7AA-4EF4-883A-8EC4D914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[10]graph!$H$36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BA8-4513-AB26-F805DB22A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8-4513-AB26-F805DB22AF87}"/>
            </c:ext>
          </c:extLst>
        </c:ser>
        <c:ser>
          <c:idx val="1"/>
          <c:order val="1"/>
          <c:tx>
            <c:strRef>
              <c:f>[10]graph!$H$37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8-4513-AB26-F805DB22AF87}"/>
            </c:ext>
          </c:extLst>
        </c:ser>
        <c:ser>
          <c:idx val="2"/>
          <c:order val="2"/>
          <c:tx>
            <c:strRef>
              <c:f>[10]graph!$H$38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A8-4513-AB26-F805DB22A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A8-4513-AB26-F805DB22AF87}"/>
            </c:ext>
          </c:extLst>
        </c:ser>
        <c:ser>
          <c:idx val="3"/>
          <c:order val="3"/>
          <c:tx>
            <c:strRef>
              <c:f>[10]graph!$H$39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BA8-4513-AB26-F805DB22A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A8-4513-AB26-F805DB22AF87}"/>
            </c:ext>
          </c:extLst>
        </c:ser>
        <c:ser>
          <c:idx val="4"/>
          <c:order val="4"/>
          <c:tx>
            <c:strRef>
              <c:f>[10]graph!$H$40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A8-4513-AB26-F805DB22A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A8-4513-AB26-F805DB22AF87}"/>
            </c:ext>
          </c:extLst>
        </c:ser>
        <c:ser>
          <c:idx val="5"/>
          <c:order val="5"/>
          <c:tx>
            <c:strRef>
              <c:f>[10]graph!$H$41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BA8-4513-AB26-F805DB22AF87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A8-4513-AB26-F805DB22AF87}"/>
            </c:ext>
          </c:extLst>
        </c:ser>
        <c:ser>
          <c:idx val="6"/>
          <c:order val="6"/>
          <c:tx>
            <c:strRef>
              <c:f>[10]graph!$H$42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A8-4513-AB26-F805DB22A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A8-4513-AB26-F805DB22AF87}"/>
            </c:ext>
          </c:extLst>
        </c:ser>
        <c:ser>
          <c:idx val="7"/>
          <c:order val="7"/>
          <c:tx>
            <c:strRef>
              <c:f>[10]graph!$H$43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A8-4513-AB26-F805DB22A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A8-4513-AB26-F805DB22AF87}"/>
            </c:ext>
          </c:extLst>
        </c:ser>
        <c:ser>
          <c:idx val="8"/>
          <c:order val="8"/>
          <c:tx>
            <c:strRef>
              <c:f>[10]graph!$H$44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BA8-4513-AB26-F805DB22A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BA8-4513-AB26-F805DB22AF87}"/>
            </c:ext>
          </c:extLst>
        </c:ser>
        <c:ser>
          <c:idx val="9"/>
          <c:order val="9"/>
          <c:tx>
            <c:strRef>
              <c:f>[10]graph!$H$45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BA8-4513-AB26-F805DB22A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A8-4513-AB26-F805DB22AF87}"/>
            </c:ext>
          </c:extLst>
        </c:ser>
        <c:ser>
          <c:idx val="10"/>
          <c:order val="10"/>
          <c:tx>
            <c:strRef>
              <c:f>[10]graph!$H$46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BA8-4513-AB26-F805DB22AF87}"/>
            </c:ext>
          </c:extLst>
        </c:ser>
        <c:ser>
          <c:idx val="11"/>
          <c:order val="11"/>
          <c:tx>
            <c:strRef>
              <c:f>[10]graph!$H$47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ABA8-4513-AB26-F805DB22A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BA8-4513-AB26-F805DB22AF87}"/>
            </c:ext>
          </c:extLst>
        </c:ser>
        <c:ser>
          <c:idx val="12"/>
          <c:order val="12"/>
          <c:tx>
            <c:strRef>
              <c:f>[10]graph!$H$48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A8-4513-AB26-F805DB22AF87}"/>
            </c:ext>
          </c:extLst>
        </c:ser>
        <c:ser>
          <c:idx val="13"/>
          <c:order val="13"/>
          <c:tx>
            <c:strRef>
              <c:f>[10]graph!$H$49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BA8-4513-AB26-F805DB22A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[10]graph!$I$35:$J$35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[10]graph!$I$49:$J$49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BA8-4513-AB26-F805DB22A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[11]graph!$H$36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5B1-47FC-9B3D-2E53C9C5E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B1-47FC-9B3D-2E53C9C5E173}"/>
            </c:ext>
          </c:extLst>
        </c:ser>
        <c:ser>
          <c:idx val="1"/>
          <c:order val="1"/>
          <c:tx>
            <c:strRef>
              <c:f>[11]graph!$H$37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B1-47FC-9B3D-2E53C9C5E173}"/>
            </c:ext>
          </c:extLst>
        </c:ser>
        <c:ser>
          <c:idx val="2"/>
          <c:order val="2"/>
          <c:tx>
            <c:strRef>
              <c:f>[11]graph!$H$38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5B1-47FC-9B3D-2E53C9C5E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B1-47FC-9B3D-2E53C9C5E173}"/>
            </c:ext>
          </c:extLst>
        </c:ser>
        <c:ser>
          <c:idx val="3"/>
          <c:order val="3"/>
          <c:tx>
            <c:strRef>
              <c:f>[11]graph!$H$39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5B1-47FC-9B3D-2E53C9C5E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B1-47FC-9B3D-2E53C9C5E173}"/>
            </c:ext>
          </c:extLst>
        </c:ser>
        <c:ser>
          <c:idx val="4"/>
          <c:order val="4"/>
          <c:tx>
            <c:strRef>
              <c:f>[11]graph!$H$40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B1-47FC-9B3D-2E53C9C5E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1-47FC-9B3D-2E53C9C5E173}"/>
            </c:ext>
          </c:extLst>
        </c:ser>
        <c:ser>
          <c:idx val="5"/>
          <c:order val="5"/>
          <c:tx>
            <c:strRef>
              <c:f>[11]graph!$H$41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5B1-47FC-9B3D-2E53C9C5E173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B1-47FC-9B3D-2E53C9C5E173}"/>
            </c:ext>
          </c:extLst>
        </c:ser>
        <c:ser>
          <c:idx val="6"/>
          <c:order val="6"/>
          <c:tx>
            <c:strRef>
              <c:f>[11]graph!$H$42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B1-47FC-9B3D-2E53C9C5E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B1-47FC-9B3D-2E53C9C5E173}"/>
            </c:ext>
          </c:extLst>
        </c:ser>
        <c:ser>
          <c:idx val="7"/>
          <c:order val="7"/>
          <c:tx>
            <c:strRef>
              <c:f>[11]graph!$H$43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B1-47FC-9B3D-2E53C9C5E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B1-47FC-9B3D-2E53C9C5E173}"/>
            </c:ext>
          </c:extLst>
        </c:ser>
        <c:ser>
          <c:idx val="8"/>
          <c:order val="8"/>
          <c:tx>
            <c:strRef>
              <c:f>[11]graph!$H$44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5B1-47FC-9B3D-2E53C9C5E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5B1-47FC-9B3D-2E53C9C5E173}"/>
            </c:ext>
          </c:extLst>
        </c:ser>
        <c:ser>
          <c:idx val="9"/>
          <c:order val="9"/>
          <c:tx>
            <c:strRef>
              <c:f>[11]graph!$H$45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5B1-47FC-9B3D-2E53C9C5E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B1-47FC-9B3D-2E53C9C5E173}"/>
            </c:ext>
          </c:extLst>
        </c:ser>
        <c:ser>
          <c:idx val="10"/>
          <c:order val="10"/>
          <c:tx>
            <c:strRef>
              <c:f>[11]graph!$H$46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5B1-47FC-9B3D-2E53C9C5E173}"/>
            </c:ext>
          </c:extLst>
        </c:ser>
        <c:ser>
          <c:idx val="11"/>
          <c:order val="11"/>
          <c:tx>
            <c:strRef>
              <c:f>[11]graph!$H$47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A5B1-47FC-9B3D-2E53C9C5E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5B1-47FC-9B3D-2E53C9C5E173}"/>
            </c:ext>
          </c:extLst>
        </c:ser>
        <c:ser>
          <c:idx val="12"/>
          <c:order val="12"/>
          <c:tx>
            <c:strRef>
              <c:f>[11]graph!$H$48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B1-47FC-9B3D-2E53C9C5E173}"/>
            </c:ext>
          </c:extLst>
        </c:ser>
        <c:ser>
          <c:idx val="13"/>
          <c:order val="13"/>
          <c:tx>
            <c:strRef>
              <c:f>[11]graph!$H$49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5B1-47FC-9B3D-2E53C9C5E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[11]graph!$I$35:$J$35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[11]graph!$I$49:$J$49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5B1-47FC-9B3D-2E53C9C5E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[12]graph!$H$36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6134-4E23-813E-4CCBB1AAE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4-4E23-813E-4CCBB1AAEA68}"/>
            </c:ext>
          </c:extLst>
        </c:ser>
        <c:ser>
          <c:idx val="1"/>
          <c:order val="1"/>
          <c:tx>
            <c:strRef>
              <c:f>[12]graph!$H$37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34-4E23-813E-4CCBB1AAEA68}"/>
            </c:ext>
          </c:extLst>
        </c:ser>
        <c:ser>
          <c:idx val="2"/>
          <c:order val="2"/>
          <c:tx>
            <c:strRef>
              <c:f>[12]graph!$H$38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134-4E23-813E-4CCBB1AAE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34-4E23-813E-4CCBB1AAEA68}"/>
            </c:ext>
          </c:extLst>
        </c:ser>
        <c:ser>
          <c:idx val="3"/>
          <c:order val="3"/>
          <c:tx>
            <c:strRef>
              <c:f>[12]graph!$H$39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134-4E23-813E-4CCBB1AAE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34-4E23-813E-4CCBB1AAEA68}"/>
            </c:ext>
          </c:extLst>
        </c:ser>
        <c:ser>
          <c:idx val="4"/>
          <c:order val="4"/>
          <c:tx>
            <c:strRef>
              <c:f>[12]graph!$H$40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34-4E23-813E-4CCBB1AAE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4-4E23-813E-4CCBB1AAEA68}"/>
            </c:ext>
          </c:extLst>
        </c:ser>
        <c:ser>
          <c:idx val="5"/>
          <c:order val="5"/>
          <c:tx>
            <c:strRef>
              <c:f>[12]graph!$H$41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6134-4E23-813E-4CCBB1AAEA68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134-4E23-813E-4CCBB1AAEA68}"/>
            </c:ext>
          </c:extLst>
        </c:ser>
        <c:ser>
          <c:idx val="6"/>
          <c:order val="6"/>
          <c:tx>
            <c:strRef>
              <c:f>[12]graph!$H$42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34-4E23-813E-4CCBB1AAE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134-4E23-813E-4CCBB1AAEA68}"/>
            </c:ext>
          </c:extLst>
        </c:ser>
        <c:ser>
          <c:idx val="7"/>
          <c:order val="7"/>
          <c:tx>
            <c:strRef>
              <c:f>[12]graph!$H$43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134-4E23-813E-4CCBB1AAE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34-4E23-813E-4CCBB1AAEA68}"/>
            </c:ext>
          </c:extLst>
        </c:ser>
        <c:ser>
          <c:idx val="8"/>
          <c:order val="8"/>
          <c:tx>
            <c:strRef>
              <c:f>[12]graph!$H$44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134-4E23-813E-4CCBB1AAE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134-4E23-813E-4CCBB1AAEA68}"/>
            </c:ext>
          </c:extLst>
        </c:ser>
        <c:ser>
          <c:idx val="9"/>
          <c:order val="9"/>
          <c:tx>
            <c:strRef>
              <c:f>[12]graph!$H$45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134-4E23-813E-4CCBB1AAE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134-4E23-813E-4CCBB1AAEA68}"/>
            </c:ext>
          </c:extLst>
        </c:ser>
        <c:ser>
          <c:idx val="10"/>
          <c:order val="10"/>
          <c:tx>
            <c:strRef>
              <c:f>[12]graph!$H$46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134-4E23-813E-4CCBB1AAEA68}"/>
            </c:ext>
          </c:extLst>
        </c:ser>
        <c:ser>
          <c:idx val="11"/>
          <c:order val="11"/>
          <c:tx>
            <c:strRef>
              <c:f>[12]graph!$H$47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134-4E23-813E-4CCBB1AAE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134-4E23-813E-4CCBB1AAEA68}"/>
            </c:ext>
          </c:extLst>
        </c:ser>
        <c:ser>
          <c:idx val="12"/>
          <c:order val="12"/>
          <c:tx>
            <c:strRef>
              <c:f>[12]graph!$H$48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134-4E23-813E-4CCBB1AAEA68}"/>
            </c:ext>
          </c:extLst>
        </c:ser>
        <c:ser>
          <c:idx val="13"/>
          <c:order val="13"/>
          <c:tx>
            <c:strRef>
              <c:f>[12]graph!$H$49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134-4E23-813E-4CCBB1AAEA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134-4E23-813E-4CCBB1AAE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[12]graph!$H$36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181-488E-97DC-5B1BCE496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1-488E-97DC-5B1BCE4961CB}"/>
            </c:ext>
          </c:extLst>
        </c:ser>
        <c:ser>
          <c:idx val="1"/>
          <c:order val="1"/>
          <c:tx>
            <c:strRef>
              <c:f>[12]graph!$H$37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1-488E-97DC-5B1BCE4961CB}"/>
            </c:ext>
          </c:extLst>
        </c:ser>
        <c:ser>
          <c:idx val="2"/>
          <c:order val="2"/>
          <c:tx>
            <c:strRef>
              <c:f>[12]graph!$H$38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181-488E-97DC-5B1BCE496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81-488E-97DC-5B1BCE4961CB}"/>
            </c:ext>
          </c:extLst>
        </c:ser>
        <c:ser>
          <c:idx val="3"/>
          <c:order val="3"/>
          <c:tx>
            <c:strRef>
              <c:f>[12]graph!$H$39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181-488E-97DC-5B1BCE496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81-488E-97DC-5B1BCE4961CB}"/>
            </c:ext>
          </c:extLst>
        </c:ser>
        <c:ser>
          <c:idx val="4"/>
          <c:order val="4"/>
          <c:tx>
            <c:strRef>
              <c:f>[12]graph!$H$40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1-488E-97DC-5B1BCE496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81-488E-97DC-5B1BCE4961CB}"/>
            </c:ext>
          </c:extLst>
        </c:ser>
        <c:ser>
          <c:idx val="5"/>
          <c:order val="5"/>
          <c:tx>
            <c:strRef>
              <c:f>[12]graph!$H$41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181-488E-97DC-5B1BCE4961CB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181-488E-97DC-5B1BCE4961CB}"/>
            </c:ext>
          </c:extLst>
        </c:ser>
        <c:ser>
          <c:idx val="6"/>
          <c:order val="6"/>
          <c:tx>
            <c:strRef>
              <c:f>[12]graph!$H$42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81-488E-97DC-5B1BCE496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81-488E-97DC-5B1BCE4961CB}"/>
            </c:ext>
          </c:extLst>
        </c:ser>
        <c:ser>
          <c:idx val="7"/>
          <c:order val="7"/>
          <c:tx>
            <c:strRef>
              <c:f>[12]graph!$H$43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81-488E-97DC-5B1BCE496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81-488E-97DC-5B1BCE4961CB}"/>
            </c:ext>
          </c:extLst>
        </c:ser>
        <c:ser>
          <c:idx val="8"/>
          <c:order val="8"/>
          <c:tx>
            <c:strRef>
              <c:f>[12]graph!$H$44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181-488E-97DC-5B1BCE496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181-488E-97DC-5B1BCE4961CB}"/>
            </c:ext>
          </c:extLst>
        </c:ser>
        <c:ser>
          <c:idx val="9"/>
          <c:order val="9"/>
          <c:tx>
            <c:strRef>
              <c:f>[12]graph!$H$45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D181-488E-97DC-5B1BCE496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181-488E-97DC-5B1BCE4961CB}"/>
            </c:ext>
          </c:extLst>
        </c:ser>
        <c:ser>
          <c:idx val="10"/>
          <c:order val="10"/>
          <c:tx>
            <c:strRef>
              <c:f>[12]graph!$H$46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181-488E-97DC-5B1BCE4961CB}"/>
            </c:ext>
          </c:extLst>
        </c:ser>
        <c:ser>
          <c:idx val="11"/>
          <c:order val="11"/>
          <c:tx>
            <c:strRef>
              <c:f>[12]graph!$H$47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D181-488E-97DC-5B1BCE496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181-488E-97DC-5B1BCE4961CB}"/>
            </c:ext>
          </c:extLst>
        </c:ser>
        <c:ser>
          <c:idx val="12"/>
          <c:order val="12"/>
          <c:tx>
            <c:strRef>
              <c:f>[12]graph!$H$48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181-488E-97DC-5B1BCE4961CB}"/>
            </c:ext>
          </c:extLst>
        </c:ser>
        <c:ser>
          <c:idx val="13"/>
          <c:order val="13"/>
          <c:tx>
            <c:strRef>
              <c:f>[12]graph!$H$49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D181-488E-97DC-5B1BCE496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[12]graph!$I$35:$J$35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[12]graph!$I$49:$J$49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181-488E-97DC-5B1BCE496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[13]graph!$H$36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2C3-4F5D-A5E6-2596FD675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3-4F5D-A5E6-2596FD6754FB}"/>
            </c:ext>
          </c:extLst>
        </c:ser>
        <c:ser>
          <c:idx val="1"/>
          <c:order val="1"/>
          <c:tx>
            <c:strRef>
              <c:f>[13]graph!$H$37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3-4F5D-A5E6-2596FD6754FB}"/>
            </c:ext>
          </c:extLst>
        </c:ser>
        <c:ser>
          <c:idx val="2"/>
          <c:order val="2"/>
          <c:tx>
            <c:strRef>
              <c:f>[13]graph!$H$38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2C3-4F5D-A5E6-2596FD675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C3-4F5D-A5E6-2596FD6754FB}"/>
            </c:ext>
          </c:extLst>
        </c:ser>
        <c:ser>
          <c:idx val="3"/>
          <c:order val="3"/>
          <c:tx>
            <c:strRef>
              <c:f>[13]graph!$H$39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2C3-4F5D-A5E6-2596FD675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C3-4F5D-A5E6-2596FD6754FB}"/>
            </c:ext>
          </c:extLst>
        </c:ser>
        <c:ser>
          <c:idx val="4"/>
          <c:order val="4"/>
          <c:tx>
            <c:strRef>
              <c:f>[13]graph!$H$40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C3-4F5D-A5E6-2596FD675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C3-4F5D-A5E6-2596FD6754FB}"/>
            </c:ext>
          </c:extLst>
        </c:ser>
        <c:ser>
          <c:idx val="5"/>
          <c:order val="5"/>
          <c:tx>
            <c:strRef>
              <c:f>[13]graph!$H$41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F2C3-4F5D-A5E6-2596FD6754FB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C3-4F5D-A5E6-2596FD6754FB}"/>
            </c:ext>
          </c:extLst>
        </c:ser>
        <c:ser>
          <c:idx val="6"/>
          <c:order val="6"/>
          <c:tx>
            <c:strRef>
              <c:f>[13]graph!$H$42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C3-4F5D-A5E6-2596FD675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2C3-4F5D-A5E6-2596FD6754FB}"/>
            </c:ext>
          </c:extLst>
        </c:ser>
        <c:ser>
          <c:idx val="7"/>
          <c:order val="7"/>
          <c:tx>
            <c:strRef>
              <c:f>[13]graph!$H$43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C3-4F5D-A5E6-2596FD675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2C3-4F5D-A5E6-2596FD6754FB}"/>
            </c:ext>
          </c:extLst>
        </c:ser>
        <c:ser>
          <c:idx val="8"/>
          <c:order val="8"/>
          <c:tx>
            <c:strRef>
              <c:f>[13]graph!$H$44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F2C3-4F5D-A5E6-2596FD675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2C3-4F5D-A5E6-2596FD6754FB}"/>
            </c:ext>
          </c:extLst>
        </c:ser>
        <c:ser>
          <c:idx val="9"/>
          <c:order val="9"/>
          <c:tx>
            <c:strRef>
              <c:f>[13]graph!$H$45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F2C3-4F5D-A5E6-2596FD675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2C3-4F5D-A5E6-2596FD6754FB}"/>
            </c:ext>
          </c:extLst>
        </c:ser>
        <c:ser>
          <c:idx val="10"/>
          <c:order val="10"/>
          <c:tx>
            <c:strRef>
              <c:f>[13]graph!$H$46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2C3-4F5D-A5E6-2596FD6754FB}"/>
            </c:ext>
          </c:extLst>
        </c:ser>
        <c:ser>
          <c:idx val="11"/>
          <c:order val="11"/>
          <c:tx>
            <c:strRef>
              <c:f>[13]graph!$H$47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F2C3-4F5D-A5E6-2596FD675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2C3-4F5D-A5E6-2596FD6754FB}"/>
            </c:ext>
          </c:extLst>
        </c:ser>
        <c:ser>
          <c:idx val="12"/>
          <c:order val="12"/>
          <c:tx>
            <c:strRef>
              <c:f>[13]graph!$H$48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2C3-4F5D-A5E6-2596FD6754FB}"/>
            </c:ext>
          </c:extLst>
        </c:ser>
        <c:ser>
          <c:idx val="13"/>
          <c:order val="13"/>
          <c:tx>
            <c:strRef>
              <c:f>[13]graph!$H$49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2C3-4F5D-A5E6-2596FD675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2C3-4F5D-A5E6-2596FD675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[13]graph!$H$36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D9E-4D4B-9075-82EBD02BF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E-4D4B-9075-82EBD02BF0F7}"/>
            </c:ext>
          </c:extLst>
        </c:ser>
        <c:ser>
          <c:idx val="1"/>
          <c:order val="1"/>
          <c:tx>
            <c:strRef>
              <c:f>[13]graph!$H$37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9E-4D4B-9075-82EBD02BF0F7}"/>
            </c:ext>
          </c:extLst>
        </c:ser>
        <c:ser>
          <c:idx val="2"/>
          <c:order val="2"/>
          <c:tx>
            <c:strRef>
              <c:f>[13]graph!$H$38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D9E-4D4B-9075-82EBD02BF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9E-4D4B-9075-82EBD02BF0F7}"/>
            </c:ext>
          </c:extLst>
        </c:ser>
        <c:ser>
          <c:idx val="3"/>
          <c:order val="3"/>
          <c:tx>
            <c:strRef>
              <c:f>[13]graph!$H$39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D9E-4D4B-9075-82EBD02BF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9E-4D4B-9075-82EBD02BF0F7}"/>
            </c:ext>
          </c:extLst>
        </c:ser>
        <c:ser>
          <c:idx val="4"/>
          <c:order val="4"/>
          <c:tx>
            <c:strRef>
              <c:f>[13]graph!$H$40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9E-4D4B-9075-82EBD02BF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D9E-4D4B-9075-82EBD02BF0F7}"/>
            </c:ext>
          </c:extLst>
        </c:ser>
        <c:ser>
          <c:idx val="5"/>
          <c:order val="5"/>
          <c:tx>
            <c:strRef>
              <c:f>[13]graph!$H$41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D9E-4D4B-9075-82EBD02BF0F7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9E-4D4B-9075-82EBD02BF0F7}"/>
            </c:ext>
          </c:extLst>
        </c:ser>
        <c:ser>
          <c:idx val="6"/>
          <c:order val="6"/>
          <c:tx>
            <c:strRef>
              <c:f>[13]graph!$H$42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9E-4D4B-9075-82EBD02BF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D9E-4D4B-9075-82EBD02BF0F7}"/>
            </c:ext>
          </c:extLst>
        </c:ser>
        <c:ser>
          <c:idx val="7"/>
          <c:order val="7"/>
          <c:tx>
            <c:strRef>
              <c:f>[13]graph!$H$43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9E-4D4B-9075-82EBD02BF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D9E-4D4B-9075-82EBD02BF0F7}"/>
            </c:ext>
          </c:extLst>
        </c:ser>
        <c:ser>
          <c:idx val="8"/>
          <c:order val="8"/>
          <c:tx>
            <c:strRef>
              <c:f>[13]graph!$H$44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2D9E-4D4B-9075-82EBD02BF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9E-4D4B-9075-82EBD02BF0F7}"/>
            </c:ext>
          </c:extLst>
        </c:ser>
        <c:ser>
          <c:idx val="9"/>
          <c:order val="9"/>
          <c:tx>
            <c:strRef>
              <c:f>[13]graph!$H$45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2D9E-4D4B-9075-82EBD02BF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9E-4D4B-9075-82EBD02BF0F7}"/>
            </c:ext>
          </c:extLst>
        </c:ser>
        <c:ser>
          <c:idx val="10"/>
          <c:order val="10"/>
          <c:tx>
            <c:strRef>
              <c:f>[13]graph!$H$46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D9E-4D4B-9075-82EBD02BF0F7}"/>
            </c:ext>
          </c:extLst>
        </c:ser>
        <c:ser>
          <c:idx val="11"/>
          <c:order val="11"/>
          <c:tx>
            <c:strRef>
              <c:f>[13]graph!$H$47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2D9E-4D4B-9075-82EBD02BF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D9E-4D4B-9075-82EBD02BF0F7}"/>
            </c:ext>
          </c:extLst>
        </c:ser>
        <c:ser>
          <c:idx val="12"/>
          <c:order val="12"/>
          <c:tx>
            <c:strRef>
              <c:f>[13]graph!$H$48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D9E-4D4B-9075-82EBD02BF0F7}"/>
            </c:ext>
          </c:extLst>
        </c:ser>
        <c:ser>
          <c:idx val="13"/>
          <c:order val="13"/>
          <c:tx>
            <c:strRef>
              <c:f>[13]graph!$H$49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2D9E-4D4B-9075-82EBD02BF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D9E-4D4B-9075-82EBD02BF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[13]graph!$H$36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A3E-4ABE-9E70-BBC626714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E-4ABE-9E70-BBC6267143A0}"/>
            </c:ext>
          </c:extLst>
        </c:ser>
        <c:ser>
          <c:idx val="1"/>
          <c:order val="1"/>
          <c:tx>
            <c:strRef>
              <c:f>[13]graph!$H$37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3E-4ABE-9E70-BBC6267143A0}"/>
            </c:ext>
          </c:extLst>
        </c:ser>
        <c:ser>
          <c:idx val="2"/>
          <c:order val="2"/>
          <c:tx>
            <c:strRef>
              <c:f>[13]graph!$H$38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A3E-4ABE-9E70-BBC626714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3E-4ABE-9E70-BBC6267143A0}"/>
            </c:ext>
          </c:extLst>
        </c:ser>
        <c:ser>
          <c:idx val="3"/>
          <c:order val="3"/>
          <c:tx>
            <c:strRef>
              <c:f>[13]graph!$H$39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A3E-4ABE-9E70-BBC626714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3E-4ABE-9E70-BBC6267143A0}"/>
            </c:ext>
          </c:extLst>
        </c:ser>
        <c:ser>
          <c:idx val="4"/>
          <c:order val="4"/>
          <c:tx>
            <c:strRef>
              <c:f>[13]graph!$H$40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E-4ABE-9E70-BBC626714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3E-4ABE-9E70-BBC6267143A0}"/>
            </c:ext>
          </c:extLst>
        </c:ser>
        <c:ser>
          <c:idx val="5"/>
          <c:order val="5"/>
          <c:tx>
            <c:strRef>
              <c:f>[13]graph!$H$41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A3E-4ABE-9E70-BBC6267143A0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3E-4ABE-9E70-BBC6267143A0}"/>
            </c:ext>
          </c:extLst>
        </c:ser>
        <c:ser>
          <c:idx val="6"/>
          <c:order val="6"/>
          <c:tx>
            <c:strRef>
              <c:f>[13]graph!$H$42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3E-4ABE-9E70-BBC626714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3E-4ABE-9E70-BBC6267143A0}"/>
            </c:ext>
          </c:extLst>
        </c:ser>
        <c:ser>
          <c:idx val="7"/>
          <c:order val="7"/>
          <c:tx>
            <c:strRef>
              <c:f>[13]graph!$H$43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3E-4ABE-9E70-BBC626714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A3E-4ABE-9E70-BBC6267143A0}"/>
            </c:ext>
          </c:extLst>
        </c:ser>
        <c:ser>
          <c:idx val="8"/>
          <c:order val="8"/>
          <c:tx>
            <c:strRef>
              <c:f>[13]graph!$H$44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A3E-4ABE-9E70-BBC626714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A3E-4ABE-9E70-BBC6267143A0}"/>
            </c:ext>
          </c:extLst>
        </c:ser>
        <c:ser>
          <c:idx val="9"/>
          <c:order val="9"/>
          <c:tx>
            <c:strRef>
              <c:f>[13]graph!$H$45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0A3E-4ABE-9E70-BBC626714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A3E-4ABE-9E70-BBC6267143A0}"/>
            </c:ext>
          </c:extLst>
        </c:ser>
        <c:ser>
          <c:idx val="10"/>
          <c:order val="10"/>
          <c:tx>
            <c:strRef>
              <c:f>[13]graph!$H$46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3E-4ABE-9E70-BBC6267143A0}"/>
            </c:ext>
          </c:extLst>
        </c:ser>
        <c:ser>
          <c:idx val="11"/>
          <c:order val="11"/>
          <c:tx>
            <c:strRef>
              <c:f>[13]graph!$H$47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0A3E-4ABE-9E70-BBC626714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A3E-4ABE-9E70-BBC6267143A0}"/>
            </c:ext>
          </c:extLst>
        </c:ser>
        <c:ser>
          <c:idx val="12"/>
          <c:order val="12"/>
          <c:tx>
            <c:strRef>
              <c:f>[13]graph!$H$48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3E-4ABE-9E70-BBC6267143A0}"/>
            </c:ext>
          </c:extLst>
        </c:ser>
        <c:ser>
          <c:idx val="13"/>
          <c:order val="13"/>
          <c:tx>
            <c:strRef>
              <c:f>[13]graph!$H$49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A3E-4ABE-9E70-BBC626714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3E-4ABE-9E70-BBC626714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[13]graph!$H$36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A90-44DC-A7CC-CC38BCFE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90-44DC-A7CC-CC38BCFE3759}"/>
            </c:ext>
          </c:extLst>
        </c:ser>
        <c:ser>
          <c:idx val="1"/>
          <c:order val="1"/>
          <c:tx>
            <c:strRef>
              <c:f>[13]graph!$H$37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90-44DC-A7CC-CC38BCFE3759}"/>
            </c:ext>
          </c:extLst>
        </c:ser>
        <c:ser>
          <c:idx val="2"/>
          <c:order val="2"/>
          <c:tx>
            <c:strRef>
              <c:f>[13]graph!$H$38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A90-44DC-A7CC-CC38BCFE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0-44DC-A7CC-CC38BCFE3759}"/>
            </c:ext>
          </c:extLst>
        </c:ser>
        <c:ser>
          <c:idx val="3"/>
          <c:order val="3"/>
          <c:tx>
            <c:strRef>
              <c:f>[13]graph!$H$39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A90-44DC-A7CC-CC38BCFE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90-44DC-A7CC-CC38BCFE3759}"/>
            </c:ext>
          </c:extLst>
        </c:ser>
        <c:ser>
          <c:idx val="4"/>
          <c:order val="4"/>
          <c:tx>
            <c:strRef>
              <c:f>[13]graph!$H$40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90-44DC-A7CC-CC38BCFE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90-44DC-A7CC-CC38BCFE3759}"/>
            </c:ext>
          </c:extLst>
        </c:ser>
        <c:ser>
          <c:idx val="5"/>
          <c:order val="5"/>
          <c:tx>
            <c:strRef>
              <c:f>[13]graph!$H$41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A90-44DC-A7CC-CC38BCFE3759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90-44DC-A7CC-CC38BCFE3759}"/>
            </c:ext>
          </c:extLst>
        </c:ser>
        <c:ser>
          <c:idx val="6"/>
          <c:order val="6"/>
          <c:tx>
            <c:strRef>
              <c:f>[13]graph!$H$42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90-44DC-A7CC-CC38BCFE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90-44DC-A7CC-CC38BCFE3759}"/>
            </c:ext>
          </c:extLst>
        </c:ser>
        <c:ser>
          <c:idx val="7"/>
          <c:order val="7"/>
          <c:tx>
            <c:strRef>
              <c:f>[13]graph!$H$43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90-44DC-A7CC-CC38BCFE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90-44DC-A7CC-CC38BCFE3759}"/>
            </c:ext>
          </c:extLst>
        </c:ser>
        <c:ser>
          <c:idx val="8"/>
          <c:order val="8"/>
          <c:tx>
            <c:strRef>
              <c:f>[13]graph!$H$44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90-44DC-A7CC-CC38BCFE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90-44DC-A7CC-CC38BCFE3759}"/>
            </c:ext>
          </c:extLst>
        </c:ser>
        <c:ser>
          <c:idx val="9"/>
          <c:order val="9"/>
          <c:tx>
            <c:strRef>
              <c:f>[13]graph!$H$45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9A90-44DC-A7CC-CC38BCFE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A90-44DC-A7CC-CC38BCFE3759}"/>
            </c:ext>
          </c:extLst>
        </c:ser>
        <c:ser>
          <c:idx val="10"/>
          <c:order val="10"/>
          <c:tx>
            <c:strRef>
              <c:f>[13]graph!$H$46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90-44DC-A7CC-CC38BCFE3759}"/>
            </c:ext>
          </c:extLst>
        </c:ser>
        <c:ser>
          <c:idx val="11"/>
          <c:order val="11"/>
          <c:tx>
            <c:strRef>
              <c:f>[13]graph!$H$47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A90-44DC-A7CC-CC38BCFE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A90-44DC-A7CC-CC38BCFE3759}"/>
            </c:ext>
          </c:extLst>
        </c:ser>
        <c:ser>
          <c:idx val="12"/>
          <c:order val="12"/>
          <c:tx>
            <c:strRef>
              <c:f>[13]graph!$H$48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A90-44DC-A7CC-CC38BCFE3759}"/>
            </c:ext>
          </c:extLst>
        </c:ser>
        <c:ser>
          <c:idx val="13"/>
          <c:order val="13"/>
          <c:tx>
            <c:strRef>
              <c:f>[13]graph!$H$49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9A90-44DC-A7CC-CC38BCFE37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A90-44DC-A7CC-CC38BCFE3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 sz="1200" b="1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再エネの出力抑制を行う必要性と抑制必要量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1567871320211431"/>
          <c:w val="1"/>
          <c:h val="0.817935817173897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[13]graph!$H$36</c:f>
              <c:strCache>
                <c:ptCount val="1"/>
                <c:pt idx="0">
                  <c:v>(A) 九州エリア（本土）需要</c:v>
                </c:pt>
              </c:strCache>
            </c:strRef>
          </c:tx>
          <c:spPr>
            <a:solidFill>
              <a:srgbClr val="D9D9D9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7D1-4AE7-90F3-C6D0D55DB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[13]graph!$I$36:$J$36</c:f>
              <c:numCache>
                <c:formatCode>General</c:formatCode>
                <c:ptCount val="2"/>
                <c:pt idx="0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1-4AE7-90F3-C6D0D55DB9AD}"/>
            </c:ext>
          </c:extLst>
        </c:ser>
        <c:ser>
          <c:idx val="1"/>
          <c:order val="1"/>
          <c:tx>
            <c:strRef>
              <c:f>[13]graph!$H$37</c:f>
              <c:strCache>
                <c:ptCount val="1"/>
                <c:pt idx="0">
                  <c:v>(C-1) 揚水式発電機の揚水運転</c:v>
                </c:pt>
              </c:strCache>
            </c:strRef>
          </c:tx>
          <c:spPr>
            <a:solidFill>
              <a:srgbClr val="BDDAD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[13]graph!$I$37:$J$37</c:f>
              <c:numCache>
                <c:formatCode>General</c:formatCode>
                <c:ptCount val="2"/>
                <c:pt idx="0">
                  <c:v>253.2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1-4AE7-90F3-C6D0D55DB9AD}"/>
            </c:ext>
          </c:extLst>
        </c:ser>
        <c:ser>
          <c:idx val="2"/>
          <c:order val="2"/>
          <c:tx>
            <c:strRef>
              <c:f>[13]graph!$H$38</c:f>
              <c:strCache>
                <c:ptCount val="1"/>
                <c:pt idx="0">
                  <c:v>(C-2) 電力貯蔵装置の充電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5057413352835489"/>
                  <c:y val="7.42818955896196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72164372980932"/>
                      <c:h val="0.101886826488581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7D1-4AE7-90F3-C6D0D55DB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[13]graph!$I$38:$J$38</c:f>
              <c:numCache>
                <c:formatCode>General</c:formatCode>
                <c:ptCount val="2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1-4AE7-90F3-C6D0D55DB9AD}"/>
            </c:ext>
          </c:extLst>
        </c:ser>
        <c:ser>
          <c:idx val="3"/>
          <c:order val="3"/>
          <c:tx>
            <c:strRef>
              <c:f>[13]graph!$H$39</c:f>
              <c:strCache>
                <c:ptCount val="1"/>
                <c:pt idx="0">
                  <c:v>(B-1) 約定済みの域外送電電力</c:v>
                </c:pt>
              </c:strCache>
            </c:strRef>
          </c:tx>
          <c:spPr>
            <a:solidFill>
              <a:srgbClr val="E8FEA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262738-03A7-4717-8B56-84A746DD9D5B}" type="SERIESNAME">
                      <a:rPr lang="ja-JP" altLang="en-US" sz="6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D1-4AE7-90F3-C6D0D55DB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6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[13]graph!$I$39:$J$39</c:f>
              <c:numCache>
                <c:formatCode>General</c:formatCode>
                <c:ptCount val="2"/>
                <c:pt idx="0">
                  <c:v>172.9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D1-4AE7-90F3-C6D0D55DB9AD}"/>
            </c:ext>
          </c:extLst>
        </c:ser>
        <c:ser>
          <c:idx val="4"/>
          <c:order val="4"/>
          <c:tx>
            <c:strRef>
              <c:f>[13]graph!$H$40</c:f>
              <c:strCache>
                <c:ptCount val="1"/>
                <c:pt idx="0">
                  <c:v>(B-2) 長周期広域周波数調整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21666657418679672"/>
                  <c:y val="6.55559105325144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75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D1-4AE7-90F3-C6D0D55DB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r">
                  <a:defRPr sz="75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[13]graph!$I$40:$J$40</c:f>
              <c:numCache>
                <c:formatCode>General</c:formatCode>
                <c:ptCount val="2"/>
                <c:pt idx="0">
                  <c:v>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D1-4AE7-90F3-C6D0D55DB9AD}"/>
            </c:ext>
          </c:extLst>
        </c:ser>
        <c:ser>
          <c:idx val="5"/>
          <c:order val="5"/>
          <c:tx>
            <c:strRef>
              <c:f>[13]graph!$H$41</c:f>
              <c:strCache>
                <c:ptCount val="1"/>
                <c:pt idx="0">
                  <c:v>(L) 原子力</c:v>
                </c:pt>
              </c:strCache>
            </c:strRef>
          </c:tx>
          <c:spPr>
            <a:solidFill>
              <a:srgbClr val="FF99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7D1-4AE7-90F3-C6D0D55DB9AD}"/>
                </c:ext>
              </c:extLst>
            </c:dLbl>
            <c:spPr>
              <a:noFill/>
              <a:ln>
                <a:noFill/>
              </a:ln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[13]graph!$I$41:$J$41</c:f>
              <c:numCache>
                <c:formatCode>General</c:formatCode>
                <c:ptCount val="2"/>
                <c:pt idx="1">
                  <c:v>414.3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D1-4AE7-90F3-C6D0D55DB9AD}"/>
            </c:ext>
          </c:extLst>
        </c:ser>
        <c:ser>
          <c:idx val="6"/>
          <c:order val="6"/>
          <c:tx>
            <c:strRef>
              <c:f>[13]graph!$H$42</c:f>
              <c:strCache>
                <c:ptCount val="1"/>
                <c:pt idx="0">
                  <c:v>(K) 地熱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1944444444444442"/>
                  <c:y val="7.37746895421647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D1-4AE7-90F3-C6D0D55DB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[13]graph!$I$42:$J$42</c:f>
              <c:numCache>
                <c:formatCode>General</c:formatCode>
                <c:ptCount val="2"/>
                <c:pt idx="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D1-4AE7-90F3-C6D0D55DB9AD}"/>
            </c:ext>
          </c:extLst>
        </c:ser>
        <c:ser>
          <c:idx val="7"/>
          <c:order val="7"/>
          <c:tx>
            <c:strRef>
              <c:f>[13]graph!$H$43</c:f>
              <c:strCache>
                <c:ptCount val="1"/>
                <c:pt idx="0">
                  <c:v>(J) 一般水力</c:v>
                </c:pt>
              </c:strCache>
            </c:strRef>
          </c:tx>
          <c:spPr>
            <a:solidFill>
              <a:srgbClr val="7EB2EE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30000000000000004"/>
                  <c:y val="3.5411850980239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D1-4AE7-90F3-C6D0D55DB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[13]graph!$I$43:$J$43</c:f>
              <c:numCache>
                <c:formatCode>General</c:formatCode>
                <c:ptCount val="2"/>
                <c:pt idx="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D1-4AE7-90F3-C6D0D55DB9AD}"/>
            </c:ext>
          </c:extLst>
        </c:ser>
        <c:ser>
          <c:idx val="8"/>
          <c:order val="8"/>
          <c:tx>
            <c:strRef>
              <c:f>[13]graph!$H$44</c:f>
              <c:strCache>
                <c:ptCount val="1"/>
                <c:pt idx="0">
                  <c:v>(I) 地域資源バイオマス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0338087908404"/>
                  <c:y val="-2.951029478014557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30815328427456"/>
                      <c:h val="7.7906181330353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7D1-4AE7-90F3-C6D0D55DB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[13]graph!$I$44:$J$44</c:f>
              <c:numCache>
                <c:formatCode>General</c:formatCode>
                <c:ptCount val="2"/>
                <c:pt idx="1">
                  <c:v>22.2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7D1-4AE7-90F3-C6D0D55DB9AD}"/>
            </c:ext>
          </c:extLst>
        </c:ser>
        <c:ser>
          <c:idx val="9"/>
          <c:order val="9"/>
          <c:tx>
            <c:strRef>
              <c:f>[13]graph!$H$45</c:f>
              <c:strCache>
                <c:ptCount val="1"/>
                <c:pt idx="0">
                  <c:v>(H) バイオマス専焼電源</c:v>
                </c:pt>
              </c:strCache>
            </c:strRef>
          </c:tx>
          <c:spPr>
            <a:solidFill>
              <a:srgbClr val="FFCC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6552380043435947"/>
                  <c:y val="-3.560211872191205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  <a:cs typeface="+mn-cs"/>
                      </a:defRPr>
                    </a:pPr>
                    <a:fld id="{CEFE66F1-B878-4A41-90E2-7639FE2C8C57}" type="SERIESNAME">
                      <a:rPr lang="ja-JP" altLang="en-US" sz="800">
                        <a:solidFill>
                          <a:schemeClr val="tx1"/>
                        </a:solidFill>
                        <a:latin typeface="Meiryo UI" panose="020B0604030504040204" pitchFamily="50" charset="-128"/>
                        <a:ea typeface="Meiryo UI" panose="020B0604030504040204" pitchFamily="50" charset="-128"/>
                      </a:rPr>
                      <a:pPr>
                        <a:defRPr sz="800">
                          <a:solidFill>
                            <a:schemeClr val="tx1"/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</a:defRPr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6804461942257"/>
                      <c:h val="7.790607215652595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7D1-4AE7-90F3-C6D0D55DB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[13]graph!$I$45:$J$45</c:f>
              <c:numCache>
                <c:formatCode>General</c:formatCode>
                <c:ptCount val="2"/>
                <c:pt idx="1">
                  <c:v>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7D1-4AE7-90F3-C6D0D55DB9AD}"/>
            </c:ext>
          </c:extLst>
        </c:ser>
        <c:ser>
          <c:idx val="10"/>
          <c:order val="10"/>
          <c:tx>
            <c:strRef>
              <c:f>[13]graph!$H$46</c:f>
              <c:strCache>
                <c:ptCount val="1"/>
                <c:pt idx="0">
                  <c:v>(G) 電源Ⅲ火力</c:v>
                </c:pt>
              </c:strCache>
            </c:strRef>
          </c:tx>
          <c:spPr>
            <a:solidFill>
              <a:srgbClr val="9933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[13]graph!$I$46:$J$46</c:f>
              <c:numCache>
                <c:formatCode>General</c:formatCode>
                <c:ptCount val="2"/>
                <c:pt idx="1">
                  <c:v>145.5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7D1-4AE7-90F3-C6D0D55DB9AD}"/>
            </c:ext>
          </c:extLst>
        </c:ser>
        <c:ser>
          <c:idx val="11"/>
          <c:order val="11"/>
          <c:tx>
            <c:strRef>
              <c:f>[13]graph!$H$47</c:f>
              <c:strCache>
                <c:ptCount val="1"/>
                <c:pt idx="0">
                  <c:v>(F) 電源Ⅰ・Ⅱ火力</c:v>
                </c:pt>
              </c:strCache>
            </c:strRef>
          </c:tx>
          <c:spPr>
            <a:solidFill>
              <a:srgbClr val="99FF66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"/>
              <c:layout>
                <c:manualLayout>
                  <c:x val="-0.25108121298570274"/>
                  <c:y val="-8.852962745059821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8614000490509"/>
                      <c:h val="8.86837406891732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B7D1-4AE7-90F3-C6D0D55DB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[13]graph!$I$47:$J$47</c:f>
              <c:numCache>
                <c:formatCode>General</c:formatCode>
                <c:ptCount val="2"/>
                <c:pt idx="1">
                  <c:v>64.900000000000006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7D1-4AE7-90F3-C6D0D55DB9AD}"/>
            </c:ext>
          </c:extLst>
        </c:ser>
        <c:ser>
          <c:idx val="12"/>
          <c:order val="12"/>
          <c:tx>
            <c:strRef>
              <c:f>[13]graph!$H$48</c:f>
              <c:strCache>
                <c:ptCount val="1"/>
                <c:pt idx="0">
                  <c:v>(E-1) 太陽光・風力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7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[13]graph!$I$48:$J$48</c:f>
              <c:numCache>
                <c:formatCode>General</c:formatCode>
                <c:ptCount val="2"/>
                <c:pt idx="1">
                  <c:v>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D1-4AE7-90F3-C6D0D55DB9AD}"/>
            </c:ext>
          </c:extLst>
        </c:ser>
        <c:ser>
          <c:idx val="13"/>
          <c:order val="13"/>
          <c:tx>
            <c:strRef>
              <c:f>[13]graph!$H$49</c:f>
              <c:strCache>
                <c:ptCount val="1"/>
                <c:pt idx="0">
                  <c:v>(E-2) 想定誤差量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  <a:prstDash val="solid"/>
            </a:ln>
            <a:effectLst/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/>
                      </a:solidFill>
                      <a:latin typeface="Meiryo UI" panose="020B0604030504040204" pitchFamily="50" charset="-128"/>
                      <a:ea typeface="Meiryo UI" panose="020B0604030504040204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B7D1-4AE7-90F3-C6D0D55DB9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[13]graph!$I$35:$J$35</c:f>
              <c:strCache>
                <c:ptCount val="2"/>
                <c:pt idx="0">
                  <c:v>（エリア需要等）</c:v>
                </c:pt>
                <c:pt idx="1">
                  <c:v>（エリア供給力）</c:v>
                </c:pt>
              </c:strCache>
            </c:strRef>
          </c:cat>
          <c:val>
            <c:numRef>
              <c:f>[13]graph!$I$49:$J$49</c:f>
              <c:numCache>
                <c:formatCode>General</c:formatCode>
                <c:ptCount val="2"/>
                <c:pt idx="1">
                  <c:v>115.2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D1-4AE7-90F3-C6D0D55DB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900672"/>
        <c:axId val="211910656"/>
      </c:barChart>
      <c:catAx>
        <c:axId val="21190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70C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11910656"/>
        <c:crosses val="autoZero"/>
        <c:auto val="1"/>
        <c:lblAlgn val="ctr"/>
        <c:lblOffset val="100"/>
        <c:noMultiLvlLbl val="0"/>
      </c:catAx>
      <c:valAx>
        <c:axId val="211910656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2119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4843D9-96B7-4134-9B88-796B28BAA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EDC94BE-1235-48DD-BCAD-A25273F2C555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CF0C4290-7733-479D-6F4D-8CC21286F22A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CE62B45-84B3-44FB-6A6B-202253108627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25D8AA2E-FB9C-52EC-BEE8-B94A6FCF97D1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9BC60F-3EEB-48B9-81A6-2FF291F22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7A086DD-4A1A-4EC4-93B8-BE1B346B2A77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81960771-837D-09A1-6CA0-4CC6492D6D3F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C209CC1-3AA0-BCF5-C088-AE9DD9626952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8A712F70-9EEB-7315-7FCB-6349B3CEB506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9E9FC90-28E2-4095-8444-E0953E084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7DAC080-6616-4E6C-B178-19E45CC0742E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6FF3F288-8FFE-B7D7-933C-561335017AEE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4B7FEE0D-B26C-1A26-61EC-5CB2E1AF1E2A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FEAAD8F8-6C4E-259E-84DF-2DDDA4B958C6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C5D629C-8734-48EF-B11C-809A6AFD6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964BD98-5FBB-4EE7-9915-EB7F8238EBE6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05E9784B-CD3E-F20A-F91A-BDCB4F8C1225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658A0EB1-7CB8-AE83-42D7-409251682A77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94B234DE-B824-5B25-FDDB-4B9E60953527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423A2FE-3FE4-4B67-B144-3DAFB00ED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7AB93A9-3B90-44F5-839B-19427784CE0D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95BA7A6E-49F7-049F-2E4E-74F0003742E9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03BED29-A3D4-192E-7091-6E02B24E7F62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CE52A6C3-3B00-92CB-8552-9B2539AEEBE2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B2E38D4-9A29-49E2-9651-E60ED5436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56A630D-DA90-496D-AFD1-51D9CE3CE810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B833ED31-7095-017A-AC98-DC509FA5E450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DE19FCF-C262-232B-D77C-226ACC9571EA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A519DA4D-3043-5687-DD5A-1317B1838E30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D9FB893-08E6-420D-8016-018FAFA60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A88B55C-E017-4F13-A570-64E1AAE0E2F6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FF65D4C3-3B29-7AE6-7E9C-D9F105E04BF4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7EE32EC-40F2-9957-F195-EEC3CD7BD914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05449C1C-64D1-CC13-2468-C9AF25145282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9B829C-4E7A-47F7-B8A0-140D0530F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1AA5F4F-8AF0-443A-8366-CEAEDF25F79A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A09D2182-4DF8-BC7A-1562-C50D851702F9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ADFA7336-7347-F8A7-AE74-D5F7FB5F5798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A73CCADB-E034-A9C7-E635-1D36EAB658B6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8DFE24-576B-4CD5-8B16-463EDD822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A7340861-33D7-4999-8A11-068A3D16F3CC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FE886E43-98F5-DA52-4F2B-6F8551B85DA4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4E8732A4-5001-7823-2E50-488BC03A0F1D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8F3A6163-AA2F-AD1D-D130-DFD7DEB58DF1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0AFE45-C17A-4BAC-B774-0102CCF9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0EE4B7A-84A2-4508-B6E6-9EDFC64D9274}"/>
            </a:ext>
          </a:extLst>
        </xdr:cNvPr>
        <xdr:cNvGrpSpPr/>
      </xdr:nvGrpSpPr>
      <xdr:grpSpPr>
        <a:xfrm>
          <a:off x="12483354" y="6622676"/>
          <a:ext cx="5695793" cy="4272740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83B28BD3-EE31-F1E8-9546-740964F9C347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BDBDCBD6-2B89-EA29-1C04-9ED5EDFED14B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C07E3666-A0BD-5D04-A3C9-808555626FD1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1199" y="831432"/>
          <a:ext cx="3025035" cy="419584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24A38DD-9B65-4A06-8DD7-EF09829A2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DB4DB055-F871-43ED-BDEB-F8CF369471BD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E8D9073D-6EF3-2600-8308-3752B4CE889F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82FAD8E-4A8A-DD47-87F9-437CBF772C7A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4C6561CF-78EA-C34D-E9E4-FBDA74A34809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ED7A9D8-35D5-4FB2-A0E0-C91569CC7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DEFD98F-8F0D-429F-8EB0-580188601C0C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AA54AE7E-010E-1DF7-5EA8-A999DF960B30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B48FD119-FD43-60C1-37F9-A0E118CDACBF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609C8C03-095C-8CCE-0A5D-B4568B88498E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D4CC750-4ADC-4A05-9473-793297CE6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AD4359F-BB6F-40A4-ADEB-0CEA66256CBB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D8E15998-11A4-13A4-2910-5817323BB3ED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3505AB2-4915-7FCB-FB20-E3E954B96BB0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6460C6CB-A12E-3FA4-12DC-8756F4E693D9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8A34C7-3A0A-4B32-A22B-B66471CDD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EAD3D88-FD50-446D-8AEB-EEC8DAFCB100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42ADC3E3-E62E-0372-E447-49C46DE367AD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350B5CF2-5C6B-00A8-A2A2-B9F16B0AE309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E3EE4064-BC46-9FFF-6112-8B797EE14FD2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E1030E-D80C-4944-8609-3467110A3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9FB66C7-B8DD-42B4-8474-38807E5B2573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907B4FBA-44AF-85F7-C1EF-38221654B51B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A9728C8-4045-110B-C716-E44CB1EC350B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97418199-558A-422C-09E1-49240C5ABCEF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36BD32-BF4C-4D32-ACDD-0A87E596A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EE66220-99CF-41EC-A693-CB5A02D6A3B6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B54892AB-006A-F4E8-CA68-6B49E094A619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69FDC15-158D-584A-5BB7-95A158B0D940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896C29E2-BB69-68BE-A245-2CDFA68C9AC2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BC578B9-B8F7-4912-8653-FC7FEF021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F9835E6-A985-4623-8973-BFD3E86DAE76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C78A95B3-5E9F-6354-F59D-9B4E9868107D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6BCBE4BD-BB21-F817-C148-4EE959CADB13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6424E60F-89F7-1EE3-A593-178D5B1F75BC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5E743D1-103E-4360-8B64-4FB174621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CC888DDA-73C4-4882-A9A0-558B693A4B29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8F7128AF-25D7-6463-1F07-D08B0AF63866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1E0D5AB-7E5A-9DBA-6AC0-5ACDB19F7D5B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AEAA8C78-02D4-9522-F6C4-BE493B30B362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EF9682E-7CB0-4762-A459-D8FAFBA96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55A35946-1FD0-4805-8592-8C75DA1C211E}"/>
            </a:ext>
          </a:extLst>
        </xdr:cNvPr>
        <xdr:cNvGrpSpPr/>
      </xdr:nvGrpSpPr>
      <xdr:grpSpPr>
        <a:xfrm>
          <a:off x="12483354" y="6622676"/>
          <a:ext cx="5695793" cy="4272740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DA0A26E8-84B0-5EB1-CFD2-CF933066E4E4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0C0EA6D-94CB-A0B8-4AEC-C27D2C0CDF80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53CE6303-FB36-8811-906E-14601146C8C5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1199" y="831432"/>
          <a:ext cx="3025035" cy="419584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150B235-0703-4CDF-AA41-18BD3E3E3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FFD395E-2FF4-41CF-8DB6-C40DAF39FAF3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22473B7F-6D6A-C380-FE45-A59E77EA58AF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951A9CBF-CF4A-317F-AC28-61C9E5BB3F56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8FDCC19C-6983-5C70-EE39-C03A75976AC7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3861411-FAAF-4AA2-A4A8-1FDD46608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AA8AF71-2A91-4285-B0B9-4CAC2670E890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E67D4D52-EB5B-C751-2CA3-698A3940D6CE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4AAE6169-7026-BF27-E5F9-86259F703D69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6F6E2424-1884-4106-2241-2CA148F2EB94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33D0326-36C1-4AAA-88EB-47E21E0C5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0EA77ED-053C-4914-94CA-EF7EBB033416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FCAB6AAF-B852-1CF6-698F-3A1A4BB4BA09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7C0C15A7-4C6F-D922-791D-F384F9365BB4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5FBEFDCA-A166-1A94-4DAD-3EDF599F0EB5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8F4F26B-8007-4F1E-A188-EA7114E34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ACFECC1-78EA-45A1-AFFF-B872D456E96C}"/>
            </a:ext>
          </a:extLst>
        </xdr:cNvPr>
        <xdr:cNvGrpSpPr/>
      </xdr:nvGrpSpPr>
      <xdr:grpSpPr>
        <a:xfrm>
          <a:off x="12483354" y="6622676"/>
          <a:ext cx="5695793" cy="4272740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BB096B7D-2C8C-A50B-CC52-D0CAF8BB6474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117747A4-A82A-797E-5443-3E958F751963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45517CDD-647F-2BBD-62AD-C4BD97A3319C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1199" y="831432"/>
          <a:ext cx="3025035" cy="419584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A723C00-3E94-428E-A4F8-C37DDFBEF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9714C84B-49D9-4561-8B1F-B9F98C90A5D5}"/>
            </a:ext>
          </a:extLst>
        </xdr:cNvPr>
        <xdr:cNvGrpSpPr/>
      </xdr:nvGrpSpPr>
      <xdr:grpSpPr>
        <a:xfrm>
          <a:off x="12483354" y="6622676"/>
          <a:ext cx="5695793" cy="4272740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985A66A6-C8BB-5017-4611-82CD50728D80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3B8BCCB-A8C7-F7D3-0F20-1440B67F9E6B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C1E2A20F-D1F5-67EC-846C-4562FDD78B12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1199" y="831432"/>
          <a:ext cx="3025035" cy="419584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00658C4-2D43-4C1A-8675-B6C4C7F49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E5393B6F-0DEA-42C5-84DD-6CBA0C173AF0}"/>
            </a:ext>
          </a:extLst>
        </xdr:cNvPr>
        <xdr:cNvGrpSpPr/>
      </xdr:nvGrpSpPr>
      <xdr:grpSpPr>
        <a:xfrm>
          <a:off x="12483354" y="6622676"/>
          <a:ext cx="5695793" cy="4272740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69B10A17-3A8B-76AE-F0A9-4CBE57525D6A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DC40199F-AF47-8974-1C4C-3EE61A219DA3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A8694793-EF0E-0501-0951-EA8060385A98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1199" y="831432"/>
          <a:ext cx="3025035" cy="419584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63F9EE2-69FB-4AAD-B25E-7136DC2F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42147659-799E-4F4C-8470-AF0B0217250A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6F53A1EB-88CA-8889-64A7-86808CE787A5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81CB2EC-ED9C-61DB-1E41-FBCE8B20B361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0DC6A7DD-954D-1D3B-2851-D70A6ECD9BA6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573D704-B039-497A-8477-17051F99E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1601CFA2-08AF-4A67-AAEB-88CE67809359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2B7E73F9-72E9-6536-77B4-6C80F9005554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2FB8F37C-71A0-D0FC-BFDA-77EE7EC5826E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BFC20EE0-2446-95FF-FE8D-B0C3036D0D7A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9D2985-6512-4D7E-97CF-F6C07EAC2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2301A22C-2C26-4FB8-9FB7-6589761C7941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3AE1D1A1-584B-4816-61FC-8667C5F5A9CC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DBDCB99-0B40-F2B5-536F-2DD2B024B190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7F7B4281-459B-ECC3-D57A-F86D5D9BF883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C307F9-03A2-4948-A704-C94DF51FC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67181025-FE87-45CF-BF1D-67464918D6D2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DCFF9342-EA69-562D-7BA7-6E5D25A5E28F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6F5E31A3-9E7E-5FC5-5CDD-EED41F8BFB45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B19704DB-A1B3-61C4-1542-00FE95D97950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FF9440A-70DA-413B-8151-2FD55DA3B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93FC76B-3DDC-4FCD-ABDB-52743473728D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32F791A7-914D-EC16-2ED1-EAB17EB47F14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5558ABE-759C-9921-2E83-C43D7ED3C739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B6A8C589-7F9D-BEF2-027B-FB2DDE106802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29</xdr:row>
      <xdr:rowOff>0</xdr:rowOff>
    </xdr:from>
    <xdr:to>
      <xdr:col>5</xdr:col>
      <xdr:colOff>773602</xdr:colOff>
      <xdr:row>47</xdr:row>
      <xdr:rowOff>191991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01FE84C-F827-4D1A-BF92-18D58CC49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5" y="6334125"/>
          <a:ext cx="4574077" cy="3744816"/>
        </a:xfrm>
        <a:prstGeom prst="rect">
          <a:avLst/>
        </a:prstGeom>
      </xdr:spPr>
    </xdr:pic>
    <xdr:clientData/>
  </xdr:twoCellAnchor>
  <xdr:twoCellAnchor>
    <xdr:from>
      <xdr:col>10</xdr:col>
      <xdr:colOff>448236</xdr:colOff>
      <xdr:row>30</xdr:row>
      <xdr:rowOff>0</xdr:rowOff>
    </xdr:from>
    <xdr:to>
      <xdr:col>14</xdr:col>
      <xdr:colOff>989323</xdr:colOff>
      <xdr:row>51</xdr:row>
      <xdr:rowOff>81740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B82030F6-9603-4929-B12C-DA484CADFA40}"/>
            </a:ext>
          </a:extLst>
        </xdr:cNvPr>
        <xdr:cNvGrpSpPr/>
      </xdr:nvGrpSpPr>
      <xdr:grpSpPr>
        <a:xfrm>
          <a:off x="12517772" y="6449786"/>
          <a:ext cx="5711801" cy="4286347"/>
          <a:chOff x="347869" y="5840898"/>
          <a:chExt cx="4505485" cy="4213106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32963F98-5899-1C1F-7B69-47B541A4C26B}"/>
              </a:ext>
            </a:extLst>
          </xdr:cNvPr>
          <xdr:cNvGraphicFramePr>
            <a:graphicFrameLocks/>
          </xdr:cNvGraphicFramePr>
        </xdr:nvGraphicFramePr>
        <xdr:xfrm>
          <a:off x="347869" y="5840898"/>
          <a:ext cx="4505485" cy="42131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50AE1433-191D-78B3-47C8-784CF47E2542}"/>
              </a:ext>
            </a:extLst>
          </xdr:cNvPr>
          <xdr:cNvSpPr txBox="1"/>
        </xdr:nvSpPr>
        <xdr:spPr>
          <a:xfrm>
            <a:off x="971550" y="6696893"/>
            <a:ext cx="2171262" cy="2491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solidFill>
                  <a:srgbClr val="C0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誤差量を織込んだ抑制必要量⑧</a:t>
            </a:r>
          </a:p>
        </xdr:txBody>
      </xdr:sp>
      <xdr:sp macro="" textlink="">
        <xdr:nvSpPr>
          <xdr:cNvPr id="6" name="下矢印 11">
            <a:extLst>
              <a:ext uri="{FF2B5EF4-FFF2-40B4-BE49-F238E27FC236}">
                <a16:creationId xmlns:a16="http://schemas.microsoft.com/office/drawing/2014/main" id="{F9D631A9-1B99-AD15-5812-24E68EA8474A}"/>
              </a:ext>
            </a:extLst>
          </xdr:cNvPr>
          <xdr:cNvSpPr/>
        </xdr:nvSpPr>
        <xdr:spPr>
          <a:xfrm>
            <a:off x="3020890" y="6659439"/>
            <a:ext cx="88341" cy="426428"/>
          </a:xfrm>
          <a:prstGeom prst="downArrow">
            <a:avLst/>
          </a:prstGeom>
          <a:solidFill>
            <a:srgbClr val="C0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0.33379</cdr:x>
      <cdr:y>0.19459</cdr:y>
    </cdr:from>
    <cdr:to>
      <cdr:x>0.86489</cdr:x>
      <cdr:y>0.29279</cdr:y>
    </cdr:to>
    <cdr:grpSp>
      <cdr:nvGrpSpPr>
        <cdr:cNvPr id="2" name="グループ化 1">
          <a:extLst xmlns:a="http://schemas.openxmlformats.org/drawingml/2006/main">
            <a:ext uri="{FF2B5EF4-FFF2-40B4-BE49-F238E27FC236}">
              <a16:creationId xmlns:a16="http://schemas.microsoft.com/office/drawing/2014/main" id="{EC7059DB-85C0-4B07-B01C-19BFA5F7F332}"/>
            </a:ext>
          </a:extLst>
        </cdr:cNvPr>
        <cdr:cNvGrpSpPr/>
      </cdr:nvGrpSpPr>
      <cdr:grpSpPr>
        <a:xfrm xmlns:a="http://schemas.openxmlformats.org/drawingml/2006/main">
          <a:off x="1906542" y="834080"/>
          <a:ext cx="3033538" cy="420920"/>
          <a:chOff x="1503886" y="819828"/>
          <a:chExt cx="2392863" cy="413727"/>
        </a:xfrm>
      </cdr:grpSpPr>
      <cdr:cxnSp macro="">
        <cdr:nvCxnSpPr>
          <cdr:cNvPr id="3" name="直線コネクタ 2">
            <a:extLst xmlns:a="http://schemas.openxmlformats.org/drawingml/2006/main">
              <a:ext uri="{FF2B5EF4-FFF2-40B4-BE49-F238E27FC236}">
                <a16:creationId xmlns:a16="http://schemas.microsoft.com/office/drawing/2014/main" id="{CF0B3882-DCA8-4955-8A77-3F1EE7A5023F}"/>
              </a:ext>
            </a:extLst>
          </cdr:cNvPr>
          <cdr:cNvCxnSpPr/>
        </cdr:nvCxnSpPr>
        <cdr:spPr>
          <a:xfrm xmlns:a="http://schemas.openxmlformats.org/drawingml/2006/main">
            <a:off x="2348214" y="819828"/>
            <a:ext cx="703441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" name="直線コネクタ 4">
            <a:extLst xmlns:a="http://schemas.openxmlformats.org/drawingml/2006/main">
              <a:ext uri="{FF2B5EF4-FFF2-40B4-BE49-F238E27FC236}">
                <a16:creationId xmlns:a16="http://schemas.microsoft.com/office/drawing/2014/main" id="{5E7D44C9-27B5-4792-8732-553C30F86BC6}"/>
              </a:ext>
            </a:extLst>
          </cdr:cNvPr>
          <cdr:cNvCxnSpPr/>
        </cdr:nvCxnSpPr>
        <cdr:spPr>
          <a:xfrm xmlns:a="http://schemas.openxmlformats.org/drawingml/2006/main">
            <a:off x="1503886" y="1233555"/>
            <a:ext cx="2392863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rgbClr val="C00000"/>
            </a:solidFill>
            <a:prstDash val="lg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7.123\&#38656;&#32102;&#29677;\DOCUME~1\346104\LOCALS~1\Temp\&#36913;&#38291;&#65418;&#65438;&#65431;&#65437;&#65405;&#12288;(7.25&#65374;8.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ts005\&#38651;&#21147;&#21462;&#24341;\&#38651;&#21147;&#21462;&#24341;&#12464;&#12523;&#12540;&#12503;H16&#9733;&#9733;\T1_&#20808;&#28193;&#12375;&#21462;&#24341;\H1802&#26908;&#35342;\20051017&#36939;&#36578;&#21336;&#20385;&#34920;(11&#26376;)&#23436;&#25104;&#29256;&#12308;&#21407;&#27833;&#35576;&#25499;&#25913;&#1230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85;&#21029;&#12398;&#38656;&#35201;&#24819;&#23450;&#12539;&#38656;&#32102;&#29366;&#27841;&#12539;&#20877;&#12456;&#12493;&#20986;&#21147;&#25233;&#21046;&#12398;&#24517;&#35201;&#24615;&#65288;2023&#24180;04&#2637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0877;&#12456;&#12493;&#20986;&#21147;&#21046;&#24481;&#25351;&#31034;&#12395;&#38306;&#12377;&#12427;&#22577;&#21578;&#65288;&#65320;&#65328;&#20844;&#34920;&#65289;/2023&#24180;&#24230;/05&#26376;/&#26085;&#21029;&#12398;&#38656;&#35201;&#24819;&#23450;&#12539;&#38656;&#32102;&#29366;&#27841;&#12539;&#20877;&#12456;&#12493;&#20986;&#21147;&#25233;&#21046;&#12398;&#24517;&#35201;&#24615;&#65288;2023&#24180;05&#26376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0877;&#12456;&#12493;&#20986;&#21147;&#21046;&#24481;&#25351;&#31034;&#12395;&#38306;&#12377;&#12427;&#22577;&#21578;&#65288;&#65320;&#65328;&#20844;&#34920;&#65289;/2023&#24180;&#24230;/06&#26376;/&#26085;&#21029;&#12398;&#38656;&#35201;&#24819;&#23450;&#12539;&#38656;&#32102;&#29366;&#27841;&#12539;&#20877;&#12456;&#12493;&#20986;&#21147;&#25233;&#21046;&#12398;&#24517;&#35201;&#24615;&#65288;2023&#24180;06&#26376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0877;&#12456;&#12493;&#20986;&#21147;&#21046;&#24481;&#25351;&#31034;&#12395;&#38306;&#12377;&#12427;&#22577;&#21578;&#65288;&#65320;&#65328;&#20844;&#34920;&#65289;/2023&#24180;&#24230;/08&#26376;/&#26085;&#21029;&#12398;&#38656;&#35201;&#24819;&#23450;&#12539;&#38656;&#32102;&#29366;&#27841;&#12539;&#20877;&#12456;&#12493;&#20986;&#21147;&#25233;&#21046;&#12398;&#24517;&#35201;&#24615;&#65288;2023&#24180;08&#26376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0877;&#12456;&#12493;&#20986;&#21147;&#21046;&#24481;&#25351;&#31034;&#12395;&#38306;&#12377;&#12427;&#22577;&#21578;&#65288;&#65320;&#65328;&#20844;&#34920;&#65289;/2023&#24180;&#24230;/09&#26376;/&#26085;&#21029;&#12398;&#38656;&#35201;&#24819;&#23450;&#12539;&#38656;&#32102;&#29366;&#27841;&#12539;&#20877;&#12456;&#12493;&#20986;&#21147;&#25233;&#21046;&#12398;&#24517;&#35201;&#24615;&#65288;2023&#24180;09&#26376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0877;&#12456;&#12493;&#20986;&#21147;&#21046;&#24481;&#25351;&#31034;&#12395;&#38306;&#12377;&#12427;&#22577;&#21578;&#65288;&#65320;&#65328;&#20844;&#34920;&#65289;/2023&#24180;&#24230;/10&#26376;/&#26085;&#21029;&#12398;&#38656;&#35201;&#24819;&#23450;&#12539;&#38656;&#32102;&#29366;&#27841;&#12539;&#20877;&#12456;&#12493;&#20986;&#21147;&#25233;&#21046;&#12398;&#24517;&#35201;&#24615;&#65288;2023&#24180;10&#26376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0877;&#12456;&#12493;&#20986;&#21147;&#21046;&#24481;&#25351;&#31034;&#12395;&#38306;&#12377;&#12427;&#22577;&#21578;&#65288;&#65320;&#65328;&#20844;&#34920;&#65289;/2023&#24180;&#24230;/11&#26376;/&#26085;&#21029;&#12398;&#38656;&#35201;&#24819;&#23450;&#12539;&#38656;&#32102;&#29366;&#27841;&#12539;&#20877;&#12456;&#12493;&#20986;&#21147;&#25233;&#21046;&#12398;&#24517;&#35201;&#24615;&#65288;2023&#24180;11&#26376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0877;&#12456;&#12493;&#20986;&#21147;&#21046;&#24481;&#25351;&#31034;&#12395;&#38306;&#12377;&#12427;&#22577;&#21578;&#65288;&#65320;&#65328;&#20844;&#34920;&#65289;/2023&#24180;&#24230;/12&#26376;/&#26085;&#21029;&#12398;&#38656;&#35201;&#24819;&#23450;&#12539;&#38656;&#32102;&#29366;&#27841;&#12539;&#20877;&#12456;&#12493;&#20986;&#21147;&#25233;&#21046;&#12398;&#24517;&#35201;&#24615;&#65288;2023&#24180;12&#26376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0877;&#12456;&#12493;&#20986;&#21147;&#21046;&#24481;&#25351;&#31034;&#12395;&#38306;&#12377;&#12427;&#22577;&#21578;&#65288;&#65320;&#65328;&#20844;&#34920;&#65289;/2023&#24180;&#24230;/01&#26376;/&#26085;&#21029;&#12398;&#38656;&#35201;&#24819;&#23450;&#12539;&#38656;&#32102;&#29366;&#27841;&#12539;&#20877;&#12456;&#12493;&#20986;&#21147;&#25233;&#21046;&#12398;&#24517;&#35201;&#24615;&#65288;2024&#24180;01&#26376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0877;&#12456;&#12493;&#20986;&#21147;&#21046;&#24481;&#25351;&#31034;&#12395;&#38306;&#12377;&#12427;&#22577;&#21578;&#65288;&#65320;&#65328;&#20844;&#34920;&#65289;/2023&#24180;&#24230;/02&#26376;/&#12304;&#23713;&#26412;&#20316;&#25104;&#12305;&#26085;&#21029;&#12398;&#38656;&#35201;&#24819;&#23450;&#12539;&#38656;&#32102;&#29366;&#27841;&#12539;&#20877;&#12456;&#12493;&#20986;&#21147;&#25233;&#21046;&#12398;&#24517;&#35201;&#24615;&#65288;2024&#24180;02&#26376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06_&#20877;&#12456;&#12493;&#20986;&#21147;&#21046;&#24481;&#25351;&#31034;&#12395;&#38306;&#12377;&#12427;&#22577;&#21578;&#65288;&#65320;&#65328;&#20844;&#34920;&#65289;/2023&#24180;&#24230;/03&#26376;/&#26085;&#21029;&#12398;&#38656;&#35201;&#24819;&#23450;&#12539;&#38656;&#32102;&#29366;&#27841;&#12539;&#20877;&#12456;&#12493;&#20986;&#21147;&#25233;&#21046;&#12398;&#24517;&#35201;&#24615;&#65288;2024&#24180;03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示切替"/>
      <sheetName val="誤差"/>
    </sheetNames>
    <sheetDataSet>
      <sheetData sheetId="0" refreshError="1">
        <row r="3">
          <cell r="C3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ワーク"/>
      <sheetName val="差異算出"/>
      <sheetName val="先月"/>
      <sheetName val="単価計算表"/>
      <sheetName val="2005-11"/>
      <sheetName val="2005-10"/>
      <sheetName val="2005-9"/>
      <sheetName val="2005-8"/>
      <sheetName val="2005-7"/>
      <sheetName val="2005-6"/>
      <sheetName val="2005-5"/>
      <sheetName val="2005-4"/>
      <sheetName val="2005-3"/>
      <sheetName val="2005-2"/>
      <sheetName val="2005-1"/>
      <sheetName val="2004-12"/>
      <sheetName val="2004-11"/>
      <sheetName val="2004-10"/>
      <sheetName val="2004-9"/>
      <sheetName val="2004-8"/>
      <sheetName val="2004-7"/>
      <sheetName val="2004-6"/>
      <sheetName val="2004-5"/>
      <sheetName val="2004-4"/>
      <sheetName val="2004-3"/>
      <sheetName val="2004-2"/>
      <sheetName val="2004-1"/>
      <sheetName val="2003-12"/>
      <sheetName val="2003-11"/>
      <sheetName val="2003-10"/>
      <sheetName val="2003-9"/>
      <sheetName val="2003-8"/>
      <sheetName val="2003-6"/>
      <sheetName val="2002-12"/>
      <sheetName val="2002-11"/>
      <sheetName val="2002-10"/>
      <sheetName val="2002-9"/>
    </sheetNames>
    <sheetDataSet>
      <sheetData sheetId="0"/>
      <sheetData sheetId="1"/>
      <sheetData sheetId="2"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必要性"/>
      <sheetName val="必要性 (2)"/>
      <sheetName val="必要性 (3)"/>
      <sheetName val="必要性 (4)"/>
      <sheetName val="graph"/>
    </sheetNames>
    <sheetDataSet>
      <sheetData sheetId="0" refreshError="1"/>
      <sheetData sheetId="1"/>
      <sheetData sheetId="2"/>
      <sheetData sheetId="3"/>
      <sheetData sheetId="4"/>
      <sheetData sheetId="5">
        <row r="35">
          <cell r="I35" t="str">
            <v>（エリア需要等）</v>
          </cell>
          <cell r="J35" t="str">
            <v>（エリア供給力）</v>
          </cell>
        </row>
        <row r="36">
          <cell r="H36" t="str">
            <v>(A) 九州エリア（本土）需要</v>
          </cell>
          <cell r="I36">
            <v>800</v>
          </cell>
        </row>
        <row r="37">
          <cell r="H37" t="str">
            <v>(C-1) 揚水式発電機の揚水運転</v>
          </cell>
          <cell r="I37">
            <v>253.2</v>
          </cell>
        </row>
        <row r="38">
          <cell r="H38" t="str">
            <v>(C-2) 電力貯蔵装置の充電</v>
          </cell>
          <cell r="I38">
            <v>5</v>
          </cell>
        </row>
        <row r="39">
          <cell r="H39" t="str">
            <v>(B-1) 約定済みの域外送電電力</v>
          </cell>
          <cell r="I39">
            <v>172.9</v>
          </cell>
        </row>
        <row r="40">
          <cell r="H40" t="str">
            <v>(B-2) 長周期広域周波数調整</v>
          </cell>
          <cell r="I40">
            <v>21.1</v>
          </cell>
        </row>
        <row r="41">
          <cell r="H41" t="str">
            <v>(L) 原子力</v>
          </cell>
          <cell r="J41">
            <v>414.3</v>
          </cell>
        </row>
        <row r="42">
          <cell r="H42" t="str">
            <v>(K) 地熱</v>
          </cell>
          <cell r="J42">
            <v>14.7</v>
          </cell>
        </row>
        <row r="43">
          <cell r="H43" t="str">
            <v>(J) 一般水力</v>
          </cell>
          <cell r="J43">
            <v>16.100000000000001</v>
          </cell>
        </row>
        <row r="44">
          <cell r="H44" t="str">
            <v>(I) 地域資源バイオマス</v>
          </cell>
          <cell r="J44">
            <v>22.2</v>
          </cell>
        </row>
        <row r="45">
          <cell r="H45" t="str">
            <v>(H) バイオマス専焼電源</v>
          </cell>
          <cell r="J45">
            <v>9.9</v>
          </cell>
        </row>
        <row r="46">
          <cell r="H46" t="str">
            <v>(G) 電源Ⅲ火力</v>
          </cell>
          <cell r="J46">
            <v>145.5</v>
          </cell>
        </row>
        <row r="47">
          <cell r="H47" t="str">
            <v>(F) 電源Ⅰ・Ⅱ火力</v>
          </cell>
          <cell r="J47">
            <v>64.900000000000006</v>
          </cell>
        </row>
        <row r="48">
          <cell r="H48" t="str">
            <v>(E-1) 太陽光・風力</v>
          </cell>
          <cell r="J48">
            <v>643</v>
          </cell>
        </row>
        <row r="49">
          <cell r="H49" t="str">
            <v>(E-2) 想定誤差量</v>
          </cell>
          <cell r="J49">
            <v>115.2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必要性"/>
      <sheetName val="必要性 (2)"/>
      <sheetName val="必要性 (3)"/>
      <sheetName val="必要性 (4)"/>
      <sheetName val="必要性 (5)"/>
      <sheetName val="graph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35">
          <cell r="I35" t="str">
            <v>（エリア需要等）</v>
          </cell>
          <cell r="J35" t="str">
            <v>（エリア供給力）</v>
          </cell>
        </row>
        <row r="36">
          <cell r="H36" t="str">
            <v>(A) 九州エリア（本土）需要</v>
          </cell>
          <cell r="I36">
            <v>800</v>
          </cell>
        </row>
        <row r="37">
          <cell r="H37" t="str">
            <v>(C-1) 揚水式発電機の揚水運転</v>
          </cell>
          <cell r="I37">
            <v>253.2</v>
          </cell>
        </row>
        <row r="38">
          <cell r="H38" t="str">
            <v>(C-2) 電力貯蔵装置の充電</v>
          </cell>
          <cell r="I38">
            <v>5</v>
          </cell>
        </row>
        <row r="39">
          <cell r="H39" t="str">
            <v>(B-1) 約定済みの域外送電電力</v>
          </cell>
          <cell r="I39">
            <v>172.9</v>
          </cell>
        </row>
        <row r="40">
          <cell r="H40" t="str">
            <v>(B-2) 長周期広域周波数調整</v>
          </cell>
          <cell r="I40">
            <v>21.1</v>
          </cell>
        </row>
        <row r="41">
          <cell r="H41" t="str">
            <v>(L) 原子力</v>
          </cell>
          <cell r="J41">
            <v>414.3</v>
          </cell>
        </row>
        <row r="42">
          <cell r="H42" t="str">
            <v>(K) 地熱</v>
          </cell>
          <cell r="J42">
            <v>14.7</v>
          </cell>
        </row>
        <row r="43">
          <cell r="H43" t="str">
            <v>(J) 一般水力</v>
          </cell>
          <cell r="J43">
            <v>16.100000000000001</v>
          </cell>
        </row>
        <row r="44">
          <cell r="H44" t="str">
            <v>(I) 地域資源バイオマス</v>
          </cell>
          <cell r="J44">
            <v>22.2</v>
          </cell>
        </row>
        <row r="45">
          <cell r="H45" t="str">
            <v>(H) バイオマス専焼電源</v>
          </cell>
          <cell r="J45">
            <v>9.9</v>
          </cell>
        </row>
        <row r="46">
          <cell r="H46" t="str">
            <v>(G) 電源Ⅲ火力</v>
          </cell>
          <cell r="J46">
            <v>145.5</v>
          </cell>
        </row>
        <row r="47">
          <cell r="H47" t="str">
            <v>(F) 電源Ⅰ・Ⅱ火力</v>
          </cell>
          <cell r="J47">
            <v>64.900000000000006</v>
          </cell>
        </row>
        <row r="48">
          <cell r="H48" t="str">
            <v>(E-1) 太陽光・風力</v>
          </cell>
          <cell r="J48">
            <v>643</v>
          </cell>
        </row>
        <row r="49">
          <cell r="H49" t="str">
            <v>(E-2) 想定誤差量</v>
          </cell>
          <cell r="J49">
            <v>115.2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必要性"/>
      <sheetName val="必要性 (2)"/>
      <sheetName val="必要性 (3)"/>
      <sheetName val="必要性 (4)"/>
      <sheetName val="必要性 (5)"/>
      <sheetName val="graph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>
        <row r="35">
          <cell r="I35" t="str">
            <v>（エリア需要等）</v>
          </cell>
          <cell r="J35" t="str">
            <v>（エリア供給力）</v>
          </cell>
        </row>
        <row r="36">
          <cell r="H36" t="str">
            <v>(A) 九州エリア（本土）需要</v>
          </cell>
          <cell r="I36">
            <v>800</v>
          </cell>
        </row>
        <row r="37">
          <cell r="H37" t="str">
            <v>(C-1) 揚水式発電機の揚水運転</v>
          </cell>
          <cell r="I37">
            <v>253.2</v>
          </cell>
        </row>
        <row r="38">
          <cell r="H38" t="str">
            <v>(C-2) 電力貯蔵装置の充電</v>
          </cell>
          <cell r="I38">
            <v>5</v>
          </cell>
        </row>
        <row r="39">
          <cell r="H39" t="str">
            <v>(B-1) 約定済みの域外送電電力</v>
          </cell>
          <cell r="I39">
            <v>172.9</v>
          </cell>
        </row>
        <row r="40">
          <cell r="H40" t="str">
            <v>(B-2) 長周期広域周波数調整</v>
          </cell>
          <cell r="I40">
            <v>21.1</v>
          </cell>
        </row>
        <row r="41">
          <cell r="H41" t="str">
            <v>(L) 原子力</v>
          </cell>
          <cell r="J41">
            <v>414.3</v>
          </cell>
        </row>
        <row r="42">
          <cell r="H42" t="str">
            <v>(K) 地熱</v>
          </cell>
          <cell r="J42">
            <v>14.7</v>
          </cell>
        </row>
        <row r="43">
          <cell r="H43" t="str">
            <v>(J) 一般水力</v>
          </cell>
          <cell r="J43">
            <v>16.100000000000001</v>
          </cell>
        </row>
        <row r="44">
          <cell r="H44" t="str">
            <v>(I) 地域資源バイオマス</v>
          </cell>
          <cell r="J44">
            <v>22.2</v>
          </cell>
        </row>
        <row r="45">
          <cell r="H45" t="str">
            <v>(H) バイオマス専焼電源</v>
          </cell>
          <cell r="J45">
            <v>9.9</v>
          </cell>
        </row>
        <row r="46">
          <cell r="H46" t="str">
            <v>(G) 電源Ⅲ火力</v>
          </cell>
          <cell r="J46">
            <v>145.5</v>
          </cell>
        </row>
        <row r="47">
          <cell r="H47" t="str">
            <v>(F) 電源Ⅰ・Ⅱ火力</v>
          </cell>
          <cell r="J47">
            <v>64.900000000000006</v>
          </cell>
        </row>
        <row r="48">
          <cell r="H48" t="str">
            <v>(E-1) 太陽光・風力</v>
          </cell>
          <cell r="J48">
            <v>643</v>
          </cell>
        </row>
        <row r="49">
          <cell r="H49" t="str">
            <v>(E-2) 想定誤差量</v>
          </cell>
          <cell r="J49">
            <v>115.2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必要性"/>
      <sheetName val="必要性 (2)"/>
      <sheetName val="必要性 (3)"/>
      <sheetName val="必要性 (4)"/>
      <sheetName val="必要性 (5)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35">
          <cell r="I35" t="str">
            <v>（エリア需要等）</v>
          </cell>
          <cell r="J35" t="str">
            <v>（エリア供給力）</v>
          </cell>
        </row>
        <row r="36">
          <cell r="H36" t="str">
            <v>(A) 九州エリア（本土）需要</v>
          </cell>
          <cell r="I36">
            <v>800</v>
          </cell>
        </row>
        <row r="37">
          <cell r="H37" t="str">
            <v>(C-1) 揚水式発電機の揚水運転</v>
          </cell>
          <cell r="I37">
            <v>253.2</v>
          </cell>
        </row>
        <row r="38">
          <cell r="H38" t="str">
            <v>(C-2) 電力貯蔵装置の充電</v>
          </cell>
          <cell r="I38">
            <v>5</v>
          </cell>
        </row>
        <row r="39">
          <cell r="H39" t="str">
            <v>(B-1) 約定済みの域外送電電力</v>
          </cell>
          <cell r="I39">
            <v>172.9</v>
          </cell>
        </row>
        <row r="40">
          <cell r="H40" t="str">
            <v>(B-2) 長周期広域周波数調整</v>
          </cell>
          <cell r="I40">
            <v>21.1</v>
          </cell>
        </row>
        <row r="41">
          <cell r="H41" t="str">
            <v>(L) 原子力</v>
          </cell>
          <cell r="J41">
            <v>414.3</v>
          </cell>
        </row>
        <row r="42">
          <cell r="H42" t="str">
            <v>(K) 地熱</v>
          </cell>
          <cell r="J42">
            <v>14.7</v>
          </cell>
        </row>
        <row r="43">
          <cell r="H43" t="str">
            <v>(J) 一般水力</v>
          </cell>
          <cell r="J43">
            <v>16.100000000000001</v>
          </cell>
        </row>
        <row r="44">
          <cell r="H44" t="str">
            <v>(I) 地域資源バイオマス</v>
          </cell>
          <cell r="J44">
            <v>22.2</v>
          </cell>
        </row>
        <row r="45">
          <cell r="H45" t="str">
            <v>(H) バイオマス専焼電源</v>
          </cell>
          <cell r="J45">
            <v>9.9</v>
          </cell>
        </row>
        <row r="46">
          <cell r="H46" t="str">
            <v>(G) 電源Ⅲ火力</v>
          </cell>
          <cell r="J46">
            <v>145.5</v>
          </cell>
        </row>
        <row r="47">
          <cell r="H47" t="str">
            <v>(F) 電源Ⅰ・Ⅱ火力</v>
          </cell>
          <cell r="J47">
            <v>64.900000000000006</v>
          </cell>
        </row>
        <row r="48">
          <cell r="H48" t="str">
            <v>(E-1) 太陽光・風力</v>
          </cell>
          <cell r="J48">
            <v>643</v>
          </cell>
        </row>
        <row r="49">
          <cell r="H49" t="str">
            <v>(E-2) 想定誤差量</v>
          </cell>
          <cell r="J49">
            <v>115.2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必要性"/>
      <sheetName val="必要性 (2)"/>
      <sheetName val="必要性 (3)"/>
      <sheetName val="必要性 (4)"/>
      <sheetName val="必要性 (5)"/>
      <sheetName val="graph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>
        <row r="35">
          <cell r="I35" t="str">
            <v>（エリア需要等）</v>
          </cell>
          <cell r="J35" t="str">
            <v>（エリア供給力）</v>
          </cell>
        </row>
        <row r="36">
          <cell r="H36" t="str">
            <v>(A) 九州エリア（本土）需要</v>
          </cell>
          <cell r="I36">
            <v>800</v>
          </cell>
        </row>
        <row r="37">
          <cell r="H37" t="str">
            <v>(C-1) 揚水式発電機の揚水運転</v>
          </cell>
          <cell r="I37">
            <v>253.2</v>
          </cell>
        </row>
        <row r="38">
          <cell r="H38" t="str">
            <v>(C-2) 電力貯蔵装置の充電</v>
          </cell>
          <cell r="I38">
            <v>5</v>
          </cell>
        </row>
        <row r="39">
          <cell r="H39" t="str">
            <v>(B-1) 約定済みの域外送電電力</v>
          </cell>
          <cell r="I39">
            <v>172.9</v>
          </cell>
        </row>
        <row r="40">
          <cell r="H40" t="str">
            <v>(B-2) 長周期広域周波数調整</v>
          </cell>
          <cell r="I40">
            <v>21.1</v>
          </cell>
        </row>
        <row r="41">
          <cell r="H41" t="str">
            <v>(L) 原子力</v>
          </cell>
          <cell r="J41">
            <v>414.3</v>
          </cell>
        </row>
        <row r="42">
          <cell r="H42" t="str">
            <v>(K) 地熱</v>
          </cell>
          <cell r="J42">
            <v>14.7</v>
          </cell>
        </row>
        <row r="43">
          <cell r="H43" t="str">
            <v>(J) 一般水力</v>
          </cell>
          <cell r="J43">
            <v>16.100000000000001</v>
          </cell>
        </row>
        <row r="44">
          <cell r="H44" t="str">
            <v>(I) 地域資源バイオマス</v>
          </cell>
          <cell r="J44">
            <v>22.2</v>
          </cell>
        </row>
        <row r="45">
          <cell r="H45" t="str">
            <v>(H) バイオマス専焼電源</v>
          </cell>
          <cell r="J45">
            <v>9.9</v>
          </cell>
        </row>
        <row r="46">
          <cell r="H46" t="str">
            <v>(G) 電源Ⅲ火力</v>
          </cell>
          <cell r="J46">
            <v>145.5</v>
          </cell>
        </row>
        <row r="47">
          <cell r="H47" t="str">
            <v>(F) 電源Ⅰ・Ⅱ火力</v>
          </cell>
          <cell r="J47">
            <v>64.900000000000006</v>
          </cell>
        </row>
        <row r="48">
          <cell r="H48" t="str">
            <v>(E-1) 太陽光・風力</v>
          </cell>
          <cell r="J48">
            <v>643</v>
          </cell>
        </row>
        <row r="49">
          <cell r="H49" t="str">
            <v>(E-2) 想定誤差量</v>
          </cell>
          <cell r="J49">
            <v>115.2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必要性"/>
      <sheetName val="必要性 (2)"/>
      <sheetName val="必要性 (3)"/>
      <sheetName val="必要性 (4)"/>
      <sheetName val="必要性 (5)"/>
      <sheetName val="graph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35">
          <cell r="I35" t="str">
            <v>（エリア需要等）</v>
          </cell>
          <cell r="J35" t="str">
            <v>（エリア供給力）</v>
          </cell>
        </row>
        <row r="36">
          <cell r="H36" t="str">
            <v>(A) 九州エリア（本土）需要</v>
          </cell>
          <cell r="I36">
            <v>800</v>
          </cell>
        </row>
        <row r="37">
          <cell r="H37" t="str">
            <v>(C-1) 揚水式発電機の揚水運転</v>
          </cell>
          <cell r="I37">
            <v>253.2</v>
          </cell>
        </row>
        <row r="38">
          <cell r="H38" t="str">
            <v>(C-2) 電力貯蔵装置の充電</v>
          </cell>
          <cell r="I38">
            <v>5</v>
          </cell>
        </row>
        <row r="39">
          <cell r="H39" t="str">
            <v>(B-1) 約定済みの域外送電電力</v>
          </cell>
          <cell r="I39">
            <v>172.9</v>
          </cell>
        </row>
        <row r="40">
          <cell r="H40" t="str">
            <v>(B-2) 長周期広域周波数調整</v>
          </cell>
          <cell r="I40">
            <v>21.1</v>
          </cell>
        </row>
        <row r="41">
          <cell r="H41" t="str">
            <v>(L) 原子力</v>
          </cell>
          <cell r="J41">
            <v>414.3</v>
          </cell>
        </row>
        <row r="42">
          <cell r="H42" t="str">
            <v>(K) 地熱</v>
          </cell>
          <cell r="J42">
            <v>14.7</v>
          </cell>
        </row>
        <row r="43">
          <cell r="H43" t="str">
            <v>(J) 一般水力</v>
          </cell>
          <cell r="J43">
            <v>16.100000000000001</v>
          </cell>
        </row>
        <row r="44">
          <cell r="H44" t="str">
            <v>(I) 地域資源バイオマス</v>
          </cell>
          <cell r="J44">
            <v>22.2</v>
          </cell>
        </row>
        <row r="45">
          <cell r="H45" t="str">
            <v>(H) バイオマス専焼電源</v>
          </cell>
          <cell r="J45">
            <v>9.9</v>
          </cell>
        </row>
        <row r="46">
          <cell r="H46" t="str">
            <v>(G) 電源Ⅲ火力</v>
          </cell>
          <cell r="J46">
            <v>145.5</v>
          </cell>
        </row>
        <row r="47">
          <cell r="H47" t="str">
            <v>(F) 電源Ⅰ・Ⅱ火力</v>
          </cell>
          <cell r="J47">
            <v>64.900000000000006</v>
          </cell>
        </row>
        <row r="48">
          <cell r="H48" t="str">
            <v>(E-1) 太陽光・風力</v>
          </cell>
          <cell r="J48">
            <v>643</v>
          </cell>
        </row>
        <row r="49">
          <cell r="H49" t="str">
            <v>(E-2) 想定誤差量</v>
          </cell>
          <cell r="J49">
            <v>115.2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必要性"/>
      <sheetName val="必要性 (2)"/>
      <sheetName val="必要性 (3)"/>
      <sheetName val="必要性 (4)"/>
      <sheetName val="必要性 (5)"/>
      <sheetName val="graph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>
        <row r="35">
          <cell r="I35" t="str">
            <v>（エリア需要等）</v>
          </cell>
          <cell r="J35" t="str">
            <v>（エリア供給力）</v>
          </cell>
        </row>
        <row r="36">
          <cell r="H36" t="str">
            <v>(A) 九州エリア（本土）需要</v>
          </cell>
          <cell r="I36">
            <v>800</v>
          </cell>
        </row>
        <row r="37">
          <cell r="H37" t="str">
            <v>(C-1) 揚水式発電機の揚水運転</v>
          </cell>
          <cell r="I37">
            <v>253.2</v>
          </cell>
        </row>
        <row r="38">
          <cell r="H38" t="str">
            <v>(C-2) 電力貯蔵装置の充電</v>
          </cell>
          <cell r="I38">
            <v>5</v>
          </cell>
        </row>
        <row r="39">
          <cell r="H39" t="str">
            <v>(B-1) 約定済みの域外送電電力</v>
          </cell>
          <cell r="I39">
            <v>172.9</v>
          </cell>
        </row>
        <row r="40">
          <cell r="H40" t="str">
            <v>(B-2) 長周期広域周波数調整</v>
          </cell>
          <cell r="I40">
            <v>21.1</v>
          </cell>
        </row>
        <row r="41">
          <cell r="H41" t="str">
            <v>(L) 原子力</v>
          </cell>
          <cell r="J41">
            <v>414.3</v>
          </cell>
        </row>
        <row r="42">
          <cell r="H42" t="str">
            <v>(K) 地熱</v>
          </cell>
          <cell r="J42">
            <v>14.7</v>
          </cell>
        </row>
        <row r="43">
          <cell r="H43" t="str">
            <v>(J) 一般水力</v>
          </cell>
          <cell r="J43">
            <v>16.100000000000001</v>
          </cell>
        </row>
        <row r="44">
          <cell r="H44" t="str">
            <v>(I) 地域資源バイオマス</v>
          </cell>
          <cell r="J44">
            <v>22.2</v>
          </cell>
        </row>
        <row r="45">
          <cell r="H45" t="str">
            <v>(H) バイオマス専焼電源</v>
          </cell>
          <cell r="J45">
            <v>9.9</v>
          </cell>
        </row>
        <row r="46">
          <cell r="H46" t="str">
            <v>(G) 電源Ⅲ火力</v>
          </cell>
          <cell r="J46">
            <v>145.5</v>
          </cell>
        </row>
        <row r="47">
          <cell r="H47" t="str">
            <v>(F) 電源Ⅰ・Ⅱ火力</v>
          </cell>
          <cell r="J47">
            <v>64.900000000000006</v>
          </cell>
        </row>
        <row r="48">
          <cell r="H48" t="str">
            <v>(E-1) 太陽光・風力</v>
          </cell>
          <cell r="J48">
            <v>643</v>
          </cell>
        </row>
        <row r="49">
          <cell r="H49" t="str">
            <v>(E-2) 想定誤差量</v>
          </cell>
          <cell r="J49">
            <v>115.2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必要性"/>
      <sheetName val="必要性 (2)"/>
      <sheetName val="必要性 (3)"/>
      <sheetName val="必要性 (4)"/>
      <sheetName val="必要性 (5)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35">
          <cell r="I35" t="str">
            <v>（エリア需要等）</v>
          </cell>
          <cell r="J35" t="str">
            <v>（エリア供給力）</v>
          </cell>
        </row>
        <row r="36">
          <cell r="H36" t="str">
            <v>(A) 九州エリア（本土）需要</v>
          </cell>
          <cell r="I36">
            <v>800</v>
          </cell>
        </row>
        <row r="37">
          <cell r="H37" t="str">
            <v>(C-1) 揚水式発電機の揚水運転</v>
          </cell>
          <cell r="I37">
            <v>253.2</v>
          </cell>
        </row>
        <row r="38">
          <cell r="H38" t="str">
            <v>(C-2) 電力貯蔵装置の充電</v>
          </cell>
          <cell r="I38">
            <v>5</v>
          </cell>
        </row>
        <row r="39">
          <cell r="H39" t="str">
            <v>(B-1) 約定済みの域外送電電力</v>
          </cell>
          <cell r="I39">
            <v>172.9</v>
          </cell>
        </row>
        <row r="40">
          <cell r="H40" t="str">
            <v>(B-2) 長周期広域周波数調整</v>
          </cell>
          <cell r="I40">
            <v>21.1</v>
          </cell>
        </row>
        <row r="41">
          <cell r="H41" t="str">
            <v>(L) 原子力</v>
          </cell>
          <cell r="J41">
            <v>414.3</v>
          </cell>
        </row>
        <row r="42">
          <cell r="H42" t="str">
            <v>(K) 地熱</v>
          </cell>
          <cell r="J42">
            <v>14.7</v>
          </cell>
        </row>
        <row r="43">
          <cell r="H43" t="str">
            <v>(J) 一般水力</v>
          </cell>
          <cell r="J43">
            <v>16.100000000000001</v>
          </cell>
        </row>
        <row r="44">
          <cell r="H44" t="str">
            <v>(I) 地域資源バイオマス</v>
          </cell>
          <cell r="J44">
            <v>22.2</v>
          </cell>
        </row>
        <row r="45">
          <cell r="H45" t="str">
            <v>(H) バイオマス専焼電源</v>
          </cell>
          <cell r="J45">
            <v>9.9</v>
          </cell>
        </row>
        <row r="46">
          <cell r="H46" t="str">
            <v>(G) 電源Ⅲ火力</v>
          </cell>
          <cell r="J46">
            <v>145.5</v>
          </cell>
        </row>
        <row r="47">
          <cell r="H47" t="str">
            <v>(F) 電源Ⅰ・Ⅱ火力</v>
          </cell>
          <cell r="J47">
            <v>64.900000000000006</v>
          </cell>
        </row>
        <row r="48">
          <cell r="H48" t="str">
            <v>(E-1) 太陽光・風力</v>
          </cell>
          <cell r="J48">
            <v>643</v>
          </cell>
        </row>
        <row r="49">
          <cell r="H49" t="str">
            <v>(E-2) 想定誤差量</v>
          </cell>
          <cell r="J49">
            <v>115.2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必要性"/>
      <sheetName val="必要性 (2)"/>
      <sheetName val="必要性 (3)"/>
      <sheetName val="必要性 (4)"/>
      <sheetName val="必要性 (5)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>
        <row r="35">
          <cell r="I35" t="str">
            <v>（エリア需要等）</v>
          </cell>
          <cell r="J35" t="str">
            <v>（エリア供給力）</v>
          </cell>
        </row>
        <row r="36">
          <cell r="H36" t="str">
            <v>(A) 九州エリア（本土）需要</v>
          </cell>
          <cell r="I36">
            <v>800</v>
          </cell>
        </row>
        <row r="37">
          <cell r="H37" t="str">
            <v>(C-1) 揚水式発電機の揚水運転</v>
          </cell>
          <cell r="I37">
            <v>253.2</v>
          </cell>
        </row>
        <row r="38">
          <cell r="H38" t="str">
            <v>(C-2) 電力貯蔵装置の充電</v>
          </cell>
          <cell r="I38">
            <v>5</v>
          </cell>
        </row>
        <row r="39">
          <cell r="H39" t="str">
            <v>(B-1) 約定済みの域外送電電力</v>
          </cell>
          <cell r="I39">
            <v>172.9</v>
          </cell>
        </row>
        <row r="40">
          <cell r="H40" t="str">
            <v>(B-2) 長周期広域周波数調整</v>
          </cell>
          <cell r="I40">
            <v>21.1</v>
          </cell>
        </row>
        <row r="41">
          <cell r="H41" t="str">
            <v>(L) 原子力</v>
          </cell>
          <cell r="J41">
            <v>414.3</v>
          </cell>
        </row>
        <row r="42">
          <cell r="H42" t="str">
            <v>(K) 地熱</v>
          </cell>
          <cell r="J42">
            <v>14.7</v>
          </cell>
        </row>
        <row r="43">
          <cell r="H43" t="str">
            <v>(J) 一般水力</v>
          </cell>
          <cell r="J43">
            <v>16.100000000000001</v>
          </cell>
        </row>
        <row r="44">
          <cell r="H44" t="str">
            <v>(I) 地域資源バイオマス</v>
          </cell>
          <cell r="J44">
            <v>22.2</v>
          </cell>
        </row>
        <row r="45">
          <cell r="H45" t="str">
            <v>(H) バイオマス専焼電源</v>
          </cell>
          <cell r="J45">
            <v>9.9</v>
          </cell>
        </row>
        <row r="46">
          <cell r="H46" t="str">
            <v>(G) 電源Ⅲ火力</v>
          </cell>
          <cell r="J46">
            <v>145.5</v>
          </cell>
        </row>
        <row r="47">
          <cell r="H47" t="str">
            <v>(F) 電源Ⅰ・Ⅱ火力</v>
          </cell>
          <cell r="J47">
            <v>64.900000000000006</v>
          </cell>
        </row>
        <row r="48">
          <cell r="H48" t="str">
            <v>(E-1) 太陽光・風力</v>
          </cell>
          <cell r="J48">
            <v>643</v>
          </cell>
        </row>
        <row r="49">
          <cell r="H49" t="str">
            <v>(E-2) 想定誤差量</v>
          </cell>
          <cell r="J49">
            <v>115.2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必要性"/>
      <sheetName val="必要性 (2)"/>
      <sheetName val="必要性 (3)"/>
      <sheetName val="必要性 (4)"/>
      <sheetName val="必要性 (5)"/>
      <sheetName val="graph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>
        <row r="35">
          <cell r="I35" t="str">
            <v>（エリア需要等）</v>
          </cell>
          <cell r="J35" t="str">
            <v>（エリア供給力）</v>
          </cell>
        </row>
        <row r="36">
          <cell r="H36" t="str">
            <v>(A) 九州エリア（本土）需要</v>
          </cell>
          <cell r="I36">
            <v>800</v>
          </cell>
        </row>
        <row r="37">
          <cell r="H37" t="str">
            <v>(C-1) 揚水式発電機の揚水運転</v>
          </cell>
          <cell r="I37">
            <v>253.2</v>
          </cell>
        </row>
        <row r="38">
          <cell r="H38" t="str">
            <v>(C-2) 電力貯蔵装置の充電</v>
          </cell>
          <cell r="I38">
            <v>5</v>
          </cell>
        </row>
        <row r="39">
          <cell r="H39" t="str">
            <v>(B-1) 約定済みの域外送電電力</v>
          </cell>
          <cell r="I39">
            <v>172.9</v>
          </cell>
        </row>
        <row r="40">
          <cell r="H40" t="str">
            <v>(B-2) 長周期広域周波数調整</v>
          </cell>
          <cell r="I40">
            <v>21.1</v>
          </cell>
        </row>
        <row r="41">
          <cell r="H41" t="str">
            <v>(L) 原子力</v>
          </cell>
          <cell r="J41">
            <v>414.3</v>
          </cell>
        </row>
        <row r="42">
          <cell r="H42" t="str">
            <v>(K) 地熱</v>
          </cell>
          <cell r="J42">
            <v>14.7</v>
          </cell>
        </row>
        <row r="43">
          <cell r="H43" t="str">
            <v>(J) 一般水力</v>
          </cell>
          <cell r="J43">
            <v>16.100000000000001</v>
          </cell>
        </row>
        <row r="44">
          <cell r="H44" t="str">
            <v>(I) 地域資源バイオマス</v>
          </cell>
          <cell r="J44">
            <v>22.2</v>
          </cell>
        </row>
        <row r="45">
          <cell r="H45" t="str">
            <v>(H) バイオマス専焼電源</v>
          </cell>
          <cell r="J45">
            <v>9.9</v>
          </cell>
        </row>
        <row r="46">
          <cell r="H46" t="str">
            <v>(G) 電源Ⅲ火力</v>
          </cell>
          <cell r="J46">
            <v>145.5</v>
          </cell>
        </row>
        <row r="47">
          <cell r="H47" t="str">
            <v>(F) 電源Ⅰ・Ⅱ火力</v>
          </cell>
          <cell r="J47">
            <v>64.900000000000006</v>
          </cell>
        </row>
        <row r="48">
          <cell r="H48" t="str">
            <v>(E-1) 太陽光・風力</v>
          </cell>
          <cell r="J48">
            <v>643</v>
          </cell>
        </row>
        <row r="49">
          <cell r="H49" t="str">
            <v>(E-2) 想定誤差量</v>
          </cell>
          <cell r="J49">
            <v>115.2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紙"/>
      <sheetName val="必要性"/>
      <sheetName val="必要性 (2)"/>
      <sheetName val="必要性 (3)"/>
      <sheetName val="必要性 (4)"/>
      <sheetName val="必要性 (5)"/>
      <sheetName val="graph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35">
          <cell r="I35" t="str">
            <v>（エリア需要等）</v>
          </cell>
          <cell r="J35" t="str">
            <v>（エリア供給力）</v>
          </cell>
        </row>
        <row r="36">
          <cell r="H36" t="str">
            <v>(A) 九州エリア（本土）需要</v>
          </cell>
          <cell r="I36">
            <v>800</v>
          </cell>
        </row>
        <row r="37">
          <cell r="H37" t="str">
            <v>(C-1) 揚水式発電機の揚水運転</v>
          </cell>
          <cell r="I37">
            <v>253.2</v>
          </cell>
        </row>
        <row r="38">
          <cell r="H38" t="str">
            <v>(C-2) 電力貯蔵装置の充電</v>
          </cell>
          <cell r="I38">
            <v>5</v>
          </cell>
        </row>
        <row r="39">
          <cell r="H39" t="str">
            <v>(B-1) 約定済みの域外送電電力</v>
          </cell>
          <cell r="I39">
            <v>172.9</v>
          </cell>
        </row>
        <row r="40">
          <cell r="H40" t="str">
            <v>(B-2) 長周期広域周波数調整</v>
          </cell>
          <cell r="I40">
            <v>21.1</v>
          </cell>
        </row>
        <row r="41">
          <cell r="H41" t="str">
            <v>(L) 原子力</v>
          </cell>
          <cell r="J41">
            <v>414.3</v>
          </cell>
        </row>
        <row r="42">
          <cell r="H42" t="str">
            <v>(K) 地熱</v>
          </cell>
          <cell r="J42">
            <v>14.7</v>
          </cell>
        </row>
        <row r="43">
          <cell r="H43" t="str">
            <v>(J) 一般水力</v>
          </cell>
          <cell r="J43">
            <v>16.100000000000001</v>
          </cell>
        </row>
        <row r="44">
          <cell r="H44" t="str">
            <v>(I) 地域資源バイオマス</v>
          </cell>
          <cell r="J44">
            <v>22.2</v>
          </cell>
        </row>
        <row r="45">
          <cell r="H45" t="str">
            <v>(H) バイオマス専焼電源</v>
          </cell>
          <cell r="J45">
            <v>9.9</v>
          </cell>
        </row>
        <row r="46">
          <cell r="H46" t="str">
            <v>(G) 電源Ⅲ火力</v>
          </cell>
          <cell r="J46">
            <v>145.5</v>
          </cell>
        </row>
        <row r="47">
          <cell r="H47" t="str">
            <v>(F) 電源Ⅰ・Ⅱ火力</v>
          </cell>
          <cell r="J47">
            <v>64.900000000000006</v>
          </cell>
        </row>
        <row r="48">
          <cell r="H48" t="str">
            <v>(E-1) 太陽光・風力</v>
          </cell>
          <cell r="J48">
            <v>643</v>
          </cell>
        </row>
        <row r="49">
          <cell r="H49" t="str">
            <v>(E-2) 想定誤差量</v>
          </cell>
          <cell r="J49">
            <v>115.2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1B1E5-201A-4DC9-8C38-38537F1AB1B6}">
  <sheetPr>
    <tabColor rgb="FFFFC000"/>
  </sheetPr>
  <dimension ref="B1:O69"/>
  <sheetViews>
    <sheetView showGridLines="0" tabSelected="1" view="pageBreakPreview" zoomScale="70" zoomScaleNormal="70" zoomScaleSheetLayoutView="70" workbookViewId="0">
      <selection activeCell="I29" sqref="I29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0" t="s">
        <v>95</v>
      </c>
      <c r="G2" s="301"/>
      <c r="H2" s="300" t="s">
        <v>95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0">
        <v>45017</v>
      </c>
      <c r="G3" s="91" t="s">
        <v>98</v>
      </c>
      <c r="H3" s="90">
        <v>45018</v>
      </c>
      <c r="I3" s="92" t="s">
        <v>99</v>
      </c>
      <c r="J3" s="93">
        <v>45019</v>
      </c>
      <c r="K3" s="92" t="s">
        <v>100</v>
      </c>
      <c r="L3" s="93">
        <v>45020</v>
      </c>
      <c r="M3" s="92" t="s">
        <v>100</v>
      </c>
      <c r="N3" s="93">
        <v>45024</v>
      </c>
      <c r="O3" s="92" t="s">
        <v>100</v>
      </c>
    </row>
    <row r="4" spans="2:15" ht="17.25" thickBot="1" x14ac:dyDescent="0.2">
      <c r="B4" s="94"/>
      <c r="C4" s="95"/>
      <c r="D4" s="95"/>
      <c r="E4" s="95"/>
      <c r="F4" s="96" t="s">
        <v>101</v>
      </c>
      <c r="G4" s="97" t="s">
        <v>102</v>
      </c>
      <c r="H4" s="96" t="s">
        <v>101</v>
      </c>
      <c r="I4" s="97" t="s">
        <v>102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1">
        <v>100.4</v>
      </c>
      <c r="G5" s="294" t="s">
        <v>109</v>
      </c>
      <c r="H5" s="101">
        <v>99.6</v>
      </c>
      <c r="I5" s="269" t="s">
        <v>109</v>
      </c>
      <c r="J5" s="102">
        <v>102.2</v>
      </c>
      <c r="K5" s="269" t="s">
        <v>110</v>
      </c>
      <c r="L5" s="102">
        <v>102.2</v>
      </c>
      <c r="M5" s="269" t="s">
        <v>110</v>
      </c>
      <c r="N5" s="102">
        <v>94.3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5">
        <v>125.3</v>
      </c>
      <c r="G6" s="295"/>
      <c r="H6" s="105">
        <v>128.19999999999999</v>
      </c>
      <c r="I6" s="270"/>
      <c r="J6" s="106">
        <v>140.30000000000001</v>
      </c>
      <c r="K6" s="270"/>
      <c r="L6" s="106">
        <v>141.4</v>
      </c>
      <c r="M6" s="270"/>
      <c r="N6" s="106">
        <v>147.5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09">
        <v>322.89999999999998</v>
      </c>
      <c r="G7" s="295"/>
      <c r="H7" s="109">
        <v>322.89999999999998</v>
      </c>
      <c r="I7" s="270"/>
      <c r="J7" s="110">
        <v>322.89999999999998</v>
      </c>
      <c r="K7" s="270"/>
      <c r="L7" s="110">
        <v>322.89999999999998</v>
      </c>
      <c r="M7" s="270"/>
      <c r="N7" s="110">
        <v>321.8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3">
        <v>19.600000000000001</v>
      </c>
      <c r="G8" s="295"/>
      <c r="H8" s="113">
        <v>29</v>
      </c>
      <c r="I8" s="270"/>
      <c r="J8" s="114">
        <v>20.5</v>
      </c>
      <c r="K8" s="270"/>
      <c r="L8" s="114">
        <v>14.9</v>
      </c>
      <c r="M8" s="270"/>
      <c r="N8" s="114">
        <v>17.799999999999908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7">
        <v>16.3</v>
      </c>
      <c r="G9" s="295"/>
      <c r="H9" s="117">
        <v>16.3</v>
      </c>
      <c r="I9" s="270"/>
      <c r="J9" s="118">
        <v>16.3</v>
      </c>
      <c r="K9" s="270"/>
      <c r="L9" s="118">
        <v>16.3</v>
      </c>
      <c r="M9" s="270"/>
      <c r="N9" s="118">
        <v>16.100000000000001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1">
        <v>23.6</v>
      </c>
      <c r="G10" s="295"/>
      <c r="H10" s="121">
        <v>22</v>
      </c>
      <c r="I10" s="270"/>
      <c r="J10" s="122">
        <v>22</v>
      </c>
      <c r="K10" s="270"/>
      <c r="L10" s="122">
        <v>25.4</v>
      </c>
      <c r="M10" s="270"/>
      <c r="N10" s="122">
        <v>22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5">
        <v>23.4</v>
      </c>
      <c r="G11" s="295"/>
      <c r="H11" s="125">
        <v>22.3</v>
      </c>
      <c r="I11" s="270"/>
      <c r="J11" s="126">
        <v>21.8</v>
      </c>
      <c r="K11" s="270"/>
      <c r="L11" s="126">
        <v>21.8</v>
      </c>
      <c r="M11" s="270"/>
      <c r="N11" s="126">
        <v>21.7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8">
        <v>833.5</v>
      </c>
      <c r="G12" s="295"/>
      <c r="H12" s="128">
        <v>867.1</v>
      </c>
      <c r="I12" s="270"/>
      <c r="J12" s="129">
        <v>965.1</v>
      </c>
      <c r="K12" s="270"/>
      <c r="L12" s="129">
        <v>637.1</v>
      </c>
      <c r="M12" s="270"/>
      <c r="N12" s="129">
        <v>978.5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8">
        <v>9.8000000000000007</v>
      </c>
      <c r="G13" s="295"/>
      <c r="H13" s="128">
        <v>15.1</v>
      </c>
      <c r="I13" s="270"/>
      <c r="J13" s="129">
        <v>17.600000000000001</v>
      </c>
      <c r="K13" s="270"/>
      <c r="L13" s="129">
        <v>15.5</v>
      </c>
      <c r="M13" s="270"/>
      <c r="N13" s="129">
        <v>26.8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2">
        <v>250</v>
      </c>
      <c r="G14" s="295"/>
      <c r="H14" s="132">
        <v>243.4</v>
      </c>
      <c r="I14" s="270"/>
      <c r="J14" s="133">
        <v>148</v>
      </c>
      <c r="K14" s="270"/>
      <c r="L14" s="133">
        <v>375</v>
      </c>
      <c r="M14" s="270"/>
      <c r="N14" s="133">
        <v>104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4">
        <f>SUM(F5:F14)</f>
        <v>1724.8</v>
      </c>
      <c r="G15" s="295"/>
      <c r="H15" s="134">
        <f>SUM(H5:H14)</f>
        <v>1765.8999999999999</v>
      </c>
      <c r="I15" s="270"/>
      <c r="J15" s="135">
        <v>1776.6999999999998</v>
      </c>
      <c r="K15" s="270"/>
      <c r="L15" s="135">
        <v>1672.5</v>
      </c>
      <c r="M15" s="270"/>
      <c r="N15" s="135">
        <v>1750.5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38">
        <v>776.4</v>
      </c>
      <c r="G16" s="295"/>
      <c r="H16" s="139">
        <v>735</v>
      </c>
      <c r="I16" s="270"/>
      <c r="J16" s="140">
        <v>864.3</v>
      </c>
      <c r="K16" s="270"/>
      <c r="L16" s="140">
        <v>865.6</v>
      </c>
      <c r="M16" s="270"/>
      <c r="N16" s="140">
        <v>792.1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2">
        <v>-219.2</v>
      </c>
      <c r="G17" s="295"/>
      <c r="H17" s="142">
        <v>-219.2</v>
      </c>
      <c r="I17" s="270"/>
      <c r="J17" s="143">
        <v>-219.2</v>
      </c>
      <c r="K17" s="270"/>
      <c r="L17" s="143">
        <v>-219.2</v>
      </c>
      <c r="M17" s="270"/>
      <c r="N17" s="143">
        <v>-219.2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5">
        <v>-5</v>
      </c>
      <c r="G18" s="295"/>
      <c r="H18" s="145">
        <v>-5</v>
      </c>
      <c r="I18" s="270"/>
      <c r="J18" s="146">
        <v>-5</v>
      </c>
      <c r="K18" s="270"/>
      <c r="L18" s="146">
        <v>-5</v>
      </c>
      <c r="M18" s="270"/>
      <c r="N18" s="146">
        <v>-5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8">
        <v>-171.8</v>
      </c>
      <c r="G19" s="295"/>
      <c r="H19" s="148">
        <v>-190</v>
      </c>
      <c r="I19" s="270"/>
      <c r="J19" s="149">
        <v>-238</v>
      </c>
      <c r="K19" s="270"/>
      <c r="L19" s="149">
        <v>-238</v>
      </c>
      <c r="M19" s="270"/>
      <c r="N19" s="149">
        <v>-179.5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1">
        <v>0</v>
      </c>
      <c r="G20" s="295"/>
      <c r="H20" s="151">
        <v>0</v>
      </c>
      <c r="I20" s="270"/>
      <c r="J20" s="152">
        <v>0</v>
      </c>
      <c r="K20" s="270"/>
      <c r="L20" s="152">
        <v>0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3">
        <f>SUM(F16,-F17,-F18,-F19,-F20)</f>
        <v>1172.3999999999999</v>
      </c>
      <c r="G21" s="296"/>
      <c r="H21" s="153">
        <f>SUM(H16,-H17,-H18,-H19,-H20)</f>
        <v>1149.2</v>
      </c>
      <c r="I21" s="271"/>
      <c r="J21" s="154">
        <v>1326.5</v>
      </c>
      <c r="K21" s="271"/>
      <c r="L21" s="154">
        <v>1327.8</v>
      </c>
      <c r="M21" s="271"/>
      <c r="N21" s="154">
        <v>1195.8</v>
      </c>
      <c r="O21" s="271"/>
    </row>
    <row r="22" spans="2:15" ht="17.25" thickBot="1" x14ac:dyDescent="0.2">
      <c r="B22" s="155"/>
      <c r="C22" s="156"/>
      <c r="D22" s="156"/>
      <c r="E22" s="156"/>
      <c r="F22" s="96" t="s">
        <v>101</v>
      </c>
      <c r="G22" s="157" t="s">
        <v>102</v>
      </c>
      <c r="H22" s="96" t="s">
        <v>101</v>
      </c>
      <c r="I22" s="97" t="s">
        <v>102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8">
        <f>SUM(F15)</f>
        <v>1724.8</v>
      </c>
      <c r="G23" s="266"/>
      <c r="H23" s="158">
        <f>SUM(H15)</f>
        <v>1765.8999999999999</v>
      </c>
      <c r="I23" s="252"/>
      <c r="J23" s="159">
        <v>1776.6999999999998</v>
      </c>
      <c r="K23" s="252"/>
      <c r="L23" s="159">
        <v>1672.5</v>
      </c>
      <c r="M23" s="252"/>
      <c r="N23" s="159">
        <v>1750.5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0">
        <f>SUM(F21)</f>
        <v>1172.3999999999999</v>
      </c>
      <c r="G24" s="267"/>
      <c r="H24" s="160">
        <f>SUM(H21)</f>
        <v>1149.2</v>
      </c>
      <c r="I24" s="253"/>
      <c r="J24" s="161">
        <v>1326.5</v>
      </c>
      <c r="K24" s="253"/>
      <c r="L24" s="161">
        <v>1327.8</v>
      </c>
      <c r="M24" s="253"/>
      <c r="N24" s="161">
        <v>1195.8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3">
        <f>SUM(F23,-F24)</f>
        <v>552.40000000000009</v>
      </c>
      <c r="G25" s="268"/>
      <c r="H25" s="163">
        <f>SUM(H23,-H24)</f>
        <v>616.69999999999982</v>
      </c>
      <c r="I25" s="254"/>
      <c r="J25" s="164">
        <v>450.19999999999982</v>
      </c>
      <c r="K25" s="254"/>
      <c r="L25" s="164">
        <v>344.70000000000005</v>
      </c>
      <c r="M25" s="254"/>
      <c r="N25" s="164">
        <v>554.70000000000005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日別の需給状況・再エネ出力抑制の必要性（2023年4月）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F0272-17CF-49C0-AA03-C7FBF04CC299}">
  <sheetPr>
    <tabColor rgb="FFFFC000"/>
  </sheetPr>
  <dimension ref="B1:O69"/>
  <sheetViews>
    <sheetView showGridLines="0" view="pageBreakPreview" zoomScale="70" zoomScaleNormal="70" zoomScaleSheetLayoutView="70" workbookViewId="0">
      <selection activeCell="G42" sqref="G42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45025</v>
      </c>
      <c r="G3" s="92" t="s">
        <v>147</v>
      </c>
      <c r="H3" s="93">
        <v>45026</v>
      </c>
      <c r="I3" s="92" t="s">
        <v>100</v>
      </c>
      <c r="J3" s="93">
        <v>45027</v>
      </c>
      <c r="K3" s="92" t="s">
        <v>100</v>
      </c>
      <c r="L3" s="93">
        <v>45028</v>
      </c>
      <c r="M3" s="92" t="s">
        <v>100</v>
      </c>
      <c r="N3" s="93">
        <v>45029</v>
      </c>
      <c r="O3" s="92" t="s">
        <v>100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80.900000000000006</v>
      </c>
      <c r="G5" s="269" t="s">
        <v>110</v>
      </c>
      <c r="H5" s="102">
        <v>84.5</v>
      </c>
      <c r="I5" s="269" t="s">
        <v>110</v>
      </c>
      <c r="J5" s="102">
        <v>83.8</v>
      </c>
      <c r="K5" s="269" t="s">
        <v>110</v>
      </c>
      <c r="L5" s="102">
        <v>88.6</v>
      </c>
      <c r="M5" s="269" t="s">
        <v>110</v>
      </c>
      <c r="N5" s="102">
        <v>91.9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103.1</v>
      </c>
      <c r="G6" s="270"/>
      <c r="H6" s="106">
        <v>127</v>
      </c>
      <c r="I6" s="270"/>
      <c r="J6" s="106">
        <v>120</v>
      </c>
      <c r="K6" s="270"/>
      <c r="L6" s="106">
        <v>116.1</v>
      </c>
      <c r="M6" s="270"/>
      <c r="N6" s="106">
        <v>132.5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322.7</v>
      </c>
      <c r="G7" s="270"/>
      <c r="H7" s="110">
        <v>322.7</v>
      </c>
      <c r="I7" s="270"/>
      <c r="J7" s="110">
        <v>319.8</v>
      </c>
      <c r="K7" s="270"/>
      <c r="L7" s="110">
        <v>322.7</v>
      </c>
      <c r="M7" s="270"/>
      <c r="N7" s="110">
        <v>322.7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46.4</v>
      </c>
      <c r="G8" s="270"/>
      <c r="H8" s="114">
        <v>38.9</v>
      </c>
      <c r="I8" s="270"/>
      <c r="J8" s="114">
        <v>37.200000000000003</v>
      </c>
      <c r="K8" s="270"/>
      <c r="L8" s="114">
        <v>25.1</v>
      </c>
      <c r="M8" s="270"/>
      <c r="N8" s="114">
        <v>31.299999999999841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16.100000000000001</v>
      </c>
      <c r="G9" s="270"/>
      <c r="H9" s="118">
        <v>16.100000000000001</v>
      </c>
      <c r="I9" s="270"/>
      <c r="J9" s="118">
        <v>16.100000000000001</v>
      </c>
      <c r="K9" s="270"/>
      <c r="L9" s="118">
        <v>15.9</v>
      </c>
      <c r="M9" s="270"/>
      <c r="N9" s="118">
        <v>16.100000000000001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22</v>
      </c>
      <c r="G10" s="270"/>
      <c r="H10" s="122">
        <v>24</v>
      </c>
      <c r="I10" s="270"/>
      <c r="J10" s="122">
        <v>24.8</v>
      </c>
      <c r="K10" s="270"/>
      <c r="L10" s="122">
        <v>24.8</v>
      </c>
      <c r="M10" s="270"/>
      <c r="N10" s="122">
        <v>26.2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21.6</v>
      </c>
      <c r="G11" s="270"/>
      <c r="H11" s="126">
        <v>19.5</v>
      </c>
      <c r="I11" s="270"/>
      <c r="J11" s="126">
        <v>19.8</v>
      </c>
      <c r="K11" s="270"/>
      <c r="L11" s="126">
        <v>19.600000000000001</v>
      </c>
      <c r="M11" s="270"/>
      <c r="N11" s="126">
        <v>17.399999999999999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988.2</v>
      </c>
      <c r="G12" s="270"/>
      <c r="H12" s="129">
        <v>950.4</v>
      </c>
      <c r="I12" s="270"/>
      <c r="J12" s="129">
        <v>707.3</v>
      </c>
      <c r="K12" s="270"/>
      <c r="L12" s="129">
        <v>726.5</v>
      </c>
      <c r="M12" s="270"/>
      <c r="N12" s="129">
        <v>967.9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2.8</v>
      </c>
      <c r="G13" s="270"/>
      <c r="H13" s="129">
        <v>9</v>
      </c>
      <c r="I13" s="270"/>
      <c r="J13" s="129">
        <v>11.7</v>
      </c>
      <c r="K13" s="270"/>
      <c r="L13" s="129">
        <v>13.1</v>
      </c>
      <c r="M13" s="270"/>
      <c r="N13" s="129">
        <v>9.9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104</v>
      </c>
      <c r="G14" s="270"/>
      <c r="H14" s="133">
        <v>162.69999999999999</v>
      </c>
      <c r="I14" s="270"/>
      <c r="J14" s="133">
        <v>375</v>
      </c>
      <c r="K14" s="270"/>
      <c r="L14" s="133">
        <v>375</v>
      </c>
      <c r="M14" s="270"/>
      <c r="N14" s="133">
        <v>104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1707.8</v>
      </c>
      <c r="G15" s="270"/>
      <c r="H15" s="135">
        <v>1754.8</v>
      </c>
      <c r="I15" s="270"/>
      <c r="J15" s="135">
        <v>1715.5</v>
      </c>
      <c r="K15" s="270"/>
      <c r="L15" s="135">
        <v>1727.3999999999999</v>
      </c>
      <c r="M15" s="270"/>
      <c r="N15" s="135">
        <v>1719.9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717.7</v>
      </c>
      <c r="G16" s="270"/>
      <c r="H16" s="140">
        <v>856.8</v>
      </c>
      <c r="I16" s="270"/>
      <c r="J16" s="140">
        <v>855</v>
      </c>
      <c r="K16" s="270"/>
      <c r="L16" s="140">
        <v>845</v>
      </c>
      <c r="M16" s="270"/>
      <c r="N16" s="140">
        <v>861.8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-219.2</v>
      </c>
      <c r="G17" s="270"/>
      <c r="H17" s="143">
        <v>-219.2</v>
      </c>
      <c r="I17" s="270"/>
      <c r="J17" s="143">
        <v>-151.19999999999999</v>
      </c>
      <c r="K17" s="270"/>
      <c r="L17" s="143">
        <v>-185.2</v>
      </c>
      <c r="M17" s="270"/>
      <c r="N17" s="143">
        <v>-219.2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-5</v>
      </c>
      <c r="K18" s="270"/>
      <c r="L18" s="146">
        <v>-5</v>
      </c>
      <c r="M18" s="270"/>
      <c r="N18" s="146">
        <v>-5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-141.69999999999999</v>
      </c>
      <c r="G19" s="270"/>
      <c r="H19" s="149">
        <v>-225.6</v>
      </c>
      <c r="I19" s="270"/>
      <c r="J19" s="149">
        <v>-226.9</v>
      </c>
      <c r="K19" s="270"/>
      <c r="L19" s="149">
        <v>-238</v>
      </c>
      <c r="M19" s="270"/>
      <c r="N19" s="149">
        <v>-238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10</v>
      </c>
      <c r="G20" s="270"/>
      <c r="H20" s="152">
        <v>0</v>
      </c>
      <c r="I20" s="270"/>
      <c r="J20" s="152">
        <v>0</v>
      </c>
      <c r="K20" s="270"/>
      <c r="L20" s="152">
        <v>11.4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1073.6000000000001</v>
      </c>
      <c r="G21" s="271"/>
      <c r="H21" s="154">
        <v>1306.5999999999999</v>
      </c>
      <c r="I21" s="271"/>
      <c r="J21" s="154">
        <v>1238.1000000000001</v>
      </c>
      <c r="K21" s="271"/>
      <c r="L21" s="154">
        <v>1261.8</v>
      </c>
      <c r="M21" s="271"/>
      <c r="N21" s="154">
        <v>1324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1707.8</v>
      </c>
      <c r="G23" s="252"/>
      <c r="H23" s="159">
        <v>1754.8</v>
      </c>
      <c r="I23" s="252"/>
      <c r="J23" s="159">
        <v>1715.5</v>
      </c>
      <c r="K23" s="252"/>
      <c r="L23" s="159">
        <v>1727.3999999999999</v>
      </c>
      <c r="M23" s="252"/>
      <c r="N23" s="159">
        <v>1719.9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1073.6000000000001</v>
      </c>
      <c r="G24" s="253"/>
      <c r="H24" s="161">
        <v>1306.5999999999999</v>
      </c>
      <c r="I24" s="253"/>
      <c r="J24" s="161">
        <v>1238.1000000000001</v>
      </c>
      <c r="K24" s="253"/>
      <c r="L24" s="161">
        <v>1261.8</v>
      </c>
      <c r="M24" s="253"/>
      <c r="N24" s="161">
        <v>1324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634.19999999999982</v>
      </c>
      <c r="G25" s="254"/>
      <c r="H25" s="164">
        <v>448.20000000000005</v>
      </c>
      <c r="I25" s="254"/>
      <c r="J25" s="164">
        <v>477.39999999999986</v>
      </c>
      <c r="K25" s="254"/>
      <c r="L25" s="164">
        <v>465.59999999999991</v>
      </c>
      <c r="M25" s="254"/>
      <c r="N25" s="164">
        <v>395.90000000000009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日別の需給状況・再エネ出力抑制の必要性（2023年4月）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83289-E24D-4984-BEF7-A19F575D8C1D}">
  <sheetPr>
    <tabColor rgb="FFFFC000"/>
  </sheetPr>
  <dimension ref="B1:O69"/>
  <sheetViews>
    <sheetView showGridLines="0" view="pageBreakPreview" zoomScale="70" zoomScaleNormal="70" zoomScaleSheetLayoutView="70" workbookViewId="0">
      <selection activeCell="H42" sqref="H42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45032</v>
      </c>
      <c r="G3" s="92" t="s">
        <v>148</v>
      </c>
      <c r="H3" s="93">
        <v>45033</v>
      </c>
      <c r="I3" s="92" t="s">
        <v>100</v>
      </c>
      <c r="J3" s="93">
        <v>45034</v>
      </c>
      <c r="K3" s="92" t="s">
        <v>100</v>
      </c>
      <c r="L3" s="93">
        <v>45036</v>
      </c>
      <c r="M3" s="92" t="s">
        <v>100</v>
      </c>
      <c r="N3" s="93">
        <v>45038</v>
      </c>
      <c r="O3" s="92" t="s">
        <v>100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85.4</v>
      </c>
      <c r="G5" s="269" t="s">
        <v>110</v>
      </c>
      <c r="H5" s="102">
        <v>98.3</v>
      </c>
      <c r="I5" s="269" t="s">
        <v>110</v>
      </c>
      <c r="J5" s="102">
        <v>98.4</v>
      </c>
      <c r="K5" s="269" t="s">
        <v>110</v>
      </c>
      <c r="L5" s="102">
        <v>98.3</v>
      </c>
      <c r="M5" s="269" t="s">
        <v>110</v>
      </c>
      <c r="N5" s="102">
        <v>81.7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103.6</v>
      </c>
      <c r="G6" s="270"/>
      <c r="H6" s="106">
        <v>115.7</v>
      </c>
      <c r="I6" s="270"/>
      <c r="J6" s="106">
        <v>115.7</v>
      </c>
      <c r="K6" s="270"/>
      <c r="L6" s="106">
        <v>102.6</v>
      </c>
      <c r="M6" s="270"/>
      <c r="N6" s="106">
        <v>96.6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322.7</v>
      </c>
      <c r="G7" s="270"/>
      <c r="H7" s="110">
        <v>322.5</v>
      </c>
      <c r="I7" s="270"/>
      <c r="J7" s="110">
        <v>322.5</v>
      </c>
      <c r="K7" s="270"/>
      <c r="L7" s="110">
        <v>322.60000000000002</v>
      </c>
      <c r="M7" s="270"/>
      <c r="N7" s="110">
        <v>322.5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53.100000000000094</v>
      </c>
      <c r="G8" s="270"/>
      <c r="H8" s="114">
        <v>58.300000000000274</v>
      </c>
      <c r="I8" s="270"/>
      <c r="J8" s="114">
        <v>41.999999999999865</v>
      </c>
      <c r="K8" s="270"/>
      <c r="L8" s="114">
        <v>34.6</v>
      </c>
      <c r="M8" s="270"/>
      <c r="N8" s="114">
        <v>25.999999999999751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16.3</v>
      </c>
      <c r="G9" s="270"/>
      <c r="H9" s="118">
        <v>16.3</v>
      </c>
      <c r="I9" s="270"/>
      <c r="J9" s="118">
        <v>16</v>
      </c>
      <c r="K9" s="270"/>
      <c r="L9" s="118">
        <v>16.2</v>
      </c>
      <c r="M9" s="270"/>
      <c r="N9" s="118">
        <v>16.100000000000001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24.8</v>
      </c>
      <c r="G10" s="270"/>
      <c r="H10" s="122">
        <v>28.2</v>
      </c>
      <c r="I10" s="270"/>
      <c r="J10" s="122">
        <v>22.1</v>
      </c>
      <c r="K10" s="270"/>
      <c r="L10" s="122">
        <v>21.7</v>
      </c>
      <c r="M10" s="270"/>
      <c r="N10" s="122">
        <v>21.4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18.100000000000001</v>
      </c>
      <c r="G11" s="270"/>
      <c r="H11" s="126">
        <v>18.8</v>
      </c>
      <c r="I11" s="270"/>
      <c r="J11" s="126">
        <v>19</v>
      </c>
      <c r="K11" s="270"/>
      <c r="L11" s="126">
        <v>20.3</v>
      </c>
      <c r="M11" s="270"/>
      <c r="N11" s="126">
        <v>21.4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764.5</v>
      </c>
      <c r="G12" s="270"/>
      <c r="H12" s="129">
        <v>999.3</v>
      </c>
      <c r="I12" s="270"/>
      <c r="J12" s="129">
        <v>956.5</v>
      </c>
      <c r="K12" s="270"/>
      <c r="L12" s="129">
        <v>655</v>
      </c>
      <c r="M12" s="270"/>
      <c r="N12" s="129">
        <v>1002.6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22.1</v>
      </c>
      <c r="G13" s="270"/>
      <c r="H13" s="129">
        <v>2.6</v>
      </c>
      <c r="I13" s="270"/>
      <c r="J13" s="129">
        <v>19.100000000000001</v>
      </c>
      <c r="K13" s="270"/>
      <c r="L13" s="129">
        <v>17.5</v>
      </c>
      <c r="M13" s="270"/>
      <c r="N13" s="129">
        <v>18.399999999999999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250</v>
      </c>
      <c r="G14" s="270"/>
      <c r="H14" s="133">
        <v>88.8</v>
      </c>
      <c r="I14" s="270"/>
      <c r="J14" s="133">
        <v>156.6</v>
      </c>
      <c r="K14" s="270"/>
      <c r="L14" s="133">
        <v>375</v>
      </c>
      <c r="M14" s="270"/>
      <c r="N14" s="133">
        <v>85.5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1660.6</v>
      </c>
      <c r="G15" s="270"/>
      <c r="H15" s="135">
        <v>1748.8</v>
      </c>
      <c r="I15" s="270"/>
      <c r="J15" s="135">
        <v>1767.8999999999996</v>
      </c>
      <c r="K15" s="270"/>
      <c r="L15" s="135">
        <v>1663.8000000000002</v>
      </c>
      <c r="M15" s="270"/>
      <c r="N15" s="135">
        <v>1692.1999999999998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718.5</v>
      </c>
      <c r="G16" s="270"/>
      <c r="H16" s="140">
        <v>865</v>
      </c>
      <c r="I16" s="270"/>
      <c r="J16" s="140">
        <v>868.6</v>
      </c>
      <c r="K16" s="270"/>
      <c r="L16" s="140">
        <v>865</v>
      </c>
      <c r="M16" s="270"/>
      <c r="N16" s="140">
        <v>765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-219.2</v>
      </c>
      <c r="G17" s="270"/>
      <c r="H17" s="143">
        <v>-219.2</v>
      </c>
      <c r="I17" s="270"/>
      <c r="J17" s="143">
        <v>-219.2</v>
      </c>
      <c r="K17" s="270"/>
      <c r="L17" s="143">
        <v>-193.1</v>
      </c>
      <c r="M17" s="270"/>
      <c r="N17" s="143">
        <v>-219.2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-5</v>
      </c>
      <c r="K18" s="270"/>
      <c r="L18" s="146">
        <v>-5</v>
      </c>
      <c r="M18" s="270"/>
      <c r="N18" s="146">
        <v>-5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-154.6</v>
      </c>
      <c r="G19" s="270"/>
      <c r="H19" s="149">
        <v>-215.1</v>
      </c>
      <c r="I19" s="270"/>
      <c r="J19" s="149">
        <v>-223.1</v>
      </c>
      <c r="K19" s="270"/>
      <c r="L19" s="149">
        <v>-159.5</v>
      </c>
      <c r="M19" s="270"/>
      <c r="N19" s="149">
        <v>-174.1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-0.5</v>
      </c>
      <c r="I20" s="270"/>
      <c r="J20" s="152">
        <v>-0.5</v>
      </c>
      <c r="K20" s="270"/>
      <c r="L20" s="152">
        <v>-56.1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1097.3</v>
      </c>
      <c r="G21" s="271"/>
      <c r="H21" s="154">
        <v>1304.8</v>
      </c>
      <c r="I21" s="271"/>
      <c r="J21" s="154">
        <v>1316.3999999999999</v>
      </c>
      <c r="K21" s="271"/>
      <c r="L21" s="154">
        <v>1278.6999999999998</v>
      </c>
      <c r="M21" s="271"/>
      <c r="N21" s="154">
        <v>1163.3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1660.6</v>
      </c>
      <c r="G23" s="252"/>
      <c r="H23" s="159">
        <v>1748.8</v>
      </c>
      <c r="I23" s="252"/>
      <c r="J23" s="159">
        <v>1767.8999999999996</v>
      </c>
      <c r="K23" s="252"/>
      <c r="L23" s="159">
        <v>1663.8000000000002</v>
      </c>
      <c r="M23" s="252"/>
      <c r="N23" s="159">
        <v>1692.1999999999998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1097.3</v>
      </c>
      <c r="G24" s="253"/>
      <c r="H24" s="161">
        <v>1304.8</v>
      </c>
      <c r="I24" s="253"/>
      <c r="J24" s="161">
        <v>1316.3999999999999</v>
      </c>
      <c r="K24" s="253"/>
      <c r="L24" s="161">
        <v>1278.6999999999998</v>
      </c>
      <c r="M24" s="253"/>
      <c r="N24" s="161">
        <v>1163.3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563.29999999999995</v>
      </c>
      <c r="G25" s="254"/>
      <c r="H25" s="164">
        <v>444</v>
      </c>
      <c r="I25" s="254"/>
      <c r="J25" s="164">
        <v>451.49999999999977</v>
      </c>
      <c r="K25" s="254"/>
      <c r="L25" s="164">
        <v>385.10000000000036</v>
      </c>
      <c r="M25" s="254"/>
      <c r="N25" s="164">
        <v>528.89999999999986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日別の需給状況・再エネ出力抑制の必要性（2023年4月）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B43BB-8C1F-4E70-8C66-3B41FC1DBCA5}">
  <sheetPr>
    <tabColor rgb="FFFFC000"/>
  </sheetPr>
  <dimension ref="B1:O69"/>
  <sheetViews>
    <sheetView showGridLines="0" view="pageBreakPreview" zoomScale="70" zoomScaleNormal="70" zoomScaleSheetLayoutView="70" workbookViewId="0">
      <selection activeCell="T35" sqref="T35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45039</v>
      </c>
      <c r="G3" s="92" t="s">
        <v>147</v>
      </c>
      <c r="H3" s="93">
        <v>45042</v>
      </c>
      <c r="I3" s="92" t="s">
        <v>100</v>
      </c>
      <c r="J3" s="93">
        <v>45043</v>
      </c>
      <c r="K3" s="92" t="s">
        <v>100</v>
      </c>
      <c r="L3" s="93">
        <v>45044</v>
      </c>
      <c r="M3" s="92" t="s">
        <v>100</v>
      </c>
      <c r="N3" s="93">
        <v>45046</v>
      </c>
      <c r="O3" s="92" t="s">
        <v>98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81</v>
      </c>
      <c r="G5" s="269" t="s">
        <v>110</v>
      </c>
      <c r="H5" s="102">
        <v>98.3</v>
      </c>
      <c r="I5" s="269" t="s">
        <v>110</v>
      </c>
      <c r="J5" s="102">
        <v>99.4</v>
      </c>
      <c r="K5" s="269" t="s">
        <v>110</v>
      </c>
      <c r="L5" s="102">
        <v>89.5</v>
      </c>
      <c r="M5" s="269" t="s">
        <v>110</v>
      </c>
      <c r="N5" s="102">
        <v>71.900000000000006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96.5</v>
      </c>
      <c r="G6" s="270"/>
      <c r="H6" s="106">
        <v>107.1</v>
      </c>
      <c r="I6" s="270"/>
      <c r="J6" s="106">
        <v>107.1</v>
      </c>
      <c r="K6" s="270"/>
      <c r="L6" s="106">
        <v>85.2</v>
      </c>
      <c r="M6" s="270"/>
      <c r="N6" s="106">
        <v>46.3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322.5</v>
      </c>
      <c r="G7" s="270"/>
      <c r="H7" s="110">
        <v>386.9</v>
      </c>
      <c r="I7" s="270"/>
      <c r="J7" s="110">
        <v>408.3</v>
      </c>
      <c r="K7" s="270"/>
      <c r="L7" s="110">
        <v>414.6</v>
      </c>
      <c r="M7" s="270"/>
      <c r="N7" s="110">
        <v>414.6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31.299999999999976</v>
      </c>
      <c r="G8" s="270"/>
      <c r="H8" s="114">
        <v>33.299999999999997</v>
      </c>
      <c r="I8" s="270"/>
      <c r="J8" s="114">
        <v>41.2</v>
      </c>
      <c r="K8" s="270"/>
      <c r="L8" s="114">
        <v>30.6</v>
      </c>
      <c r="M8" s="270"/>
      <c r="N8" s="114">
        <v>34.400000000000134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16.100000000000001</v>
      </c>
      <c r="G9" s="270"/>
      <c r="H9" s="118">
        <v>13.8</v>
      </c>
      <c r="I9" s="270"/>
      <c r="J9" s="118">
        <v>13.6</v>
      </c>
      <c r="K9" s="270"/>
      <c r="L9" s="118">
        <v>13.8</v>
      </c>
      <c r="M9" s="270"/>
      <c r="N9" s="118">
        <v>16.2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21.4</v>
      </c>
      <c r="G10" s="270"/>
      <c r="H10" s="122">
        <v>22.1</v>
      </c>
      <c r="I10" s="270"/>
      <c r="J10" s="122">
        <v>19.399999999999999</v>
      </c>
      <c r="K10" s="270"/>
      <c r="L10" s="122">
        <v>20.3</v>
      </c>
      <c r="M10" s="270"/>
      <c r="N10" s="122">
        <v>19.399999999999999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21.8</v>
      </c>
      <c r="G11" s="270"/>
      <c r="H11" s="126">
        <v>22.6</v>
      </c>
      <c r="I11" s="270"/>
      <c r="J11" s="126">
        <v>22.5</v>
      </c>
      <c r="K11" s="270"/>
      <c r="L11" s="126">
        <v>22.8</v>
      </c>
      <c r="M11" s="270"/>
      <c r="N11" s="126">
        <v>23.4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1010.7</v>
      </c>
      <c r="G12" s="270"/>
      <c r="H12" s="129">
        <v>963.6</v>
      </c>
      <c r="I12" s="270"/>
      <c r="J12" s="129">
        <v>1009.3</v>
      </c>
      <c r="K12" s="270"/>
      <c r="L12" s="129">
        <v>891.2</v>
      </c>
      <c r="M12" s="270"/>
      <c r="N12" s="129">
        <v>741.6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16.2</v>
      </c>
      <c r="G13" s="270"/>
      <c r="H13" s="129">
        <v>25</v>
      </c>
      <c r="I13" s="270"/>
      <c r="J13" s="129">
        <v>3.5</v>
      </c>
      <c r="K13" s="270"/>
      <c r="L13" s="129">
        <v>7.5</v>
      </c>
      <c r="M13" s="270"/>
      <c r="N13" s="129">
        <v>6.1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84.3</v>
      </c>
      <c r="G14" s="270"/>
      <c r="H14" s="133">
        <v>149.5</v>
      </c>
      <c r="I14" s="270"/>
      <c r="J14" s="133">
        <v>78.8</v>
      </c>
      <c r="K14" s="270"/>
      <c r="L14" s="133">
        <v>221.9</v>
      </c>
      <c r="M14" s="270"/>
      <c r="N14" s="133">
        <v>250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1701.8</v>
      </c>
      <c r="G15" s="270"/>
      <c r="H15" s="135">
        <v>1822.1999999999998</v>
      </c>
      <c r="I15" s="270"/>
      <c r="J15" s="135">
        <v>1803.1</v>
      </c>
      <c r="K15" s="270"/>
      <c r="L15" s="135">
        <v>1797.4</v>
      </c>
      <c r="M15" s="270"/>
      <c r="N15" s="135">
        <v>1623.9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725</v>
      </c>
      <c r="G16" s="270"/>
      <c r="H16" s="140">
        <v>865</v>
      </c>
      <c r="I16" s="270"/>
      <c r="J16" s="140">
        <v>865</v>
      </c>
      <c r="K16" s="270"/>
      <c r="L16" s="140">
        <v>865</v>
      </c>
      <c r="M16" s="270"/>
      <c r="N16" s="140">
        <v>715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-219.2</v>
      </c>
      <c r="G17" s="270"/>
      <c r="H17" s="143">
        <v>-186.7</v>
      </c>
      <c r="I17" s="270"/>
      <c r="J17" s="143">
        <v>-186.7</v>
      </c>
      <c r="K17" s="270"/>
      <c r="L17" s="143">
        <v>-186.7</v>
      </c>
      <c r="M17" s="270"/>
      <c r="N17" s="143">
        <v>-219.2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-5</v>
      </c>
      <c r="K18" s="270"/>
      <c r="L18" s="146">
        <v>-5</v>
      </c>
      <c r="M18" s="270"/>
      <c r="N18" s="146">
        <v>-5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-153.19999999999999</v>
      </c>
      <c r="G19" s="270"/>
      <c r="H19" s="149">
        <v>-203.6</v>
      </c>
      <c r="I19" s="270"/>
      <c r="J19" s="149">
        <v>-207.3</v>
      </c>
      <c r="K19" s="270"/>
      <c r="L19" s="149">
        <v>-147.69999999999999</v>
      </c>
      <c r="M19" s="270"/>
      <c r="N19" s="149">
        <v>-154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-0.6</v>
      </c>
      <c r="I20" s="270"/>
      <c r="J20" s="152">
        <v>3</v>
      </c>
      <c r="K20" s="270"/>
      <c r="L20" s="152">
        <v>0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1102.4000000000001</v>
      </c>
      <c r="G21" s="271"/>
      <c r="H21" s="154">
        <v>1260.8999999999999</v>
      </c>
      <c r="I21" s="271"/>
      <c r="J21" s="154">
        <v>1261</v>
      </c>
      <c r="K21" s="271"/>
      <c r="L21" s="154">
        <v>1204.4000000000001</v>
      </c>
      <c r="M21" s="271"/>
      <c r="N21" s="154">
        <v>1093.2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1701.8</v>
      </c>
      <c r="G23" s="252"/>
      <c r="H23" s="159">
        <v>1822.1999999999998</v>
      </c>
      <c r="I23" s="252"/>
      <c r="J23" s="159">
        <v>1803.1</v>
      </c>
      <c r="K23" s="252"/>
      <c r="L23" s="159">
        <v>1797.4</v>
      </c>
      <c r="M23" s="252"/>
      <c r="N23" s="159">
        <v>1623.9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1102.4000000000001</v>
      </c>
      <c r="G24" s="253"/>
      <c r="H24" s="161">
        <v>1260.8999999999999</v>
      </c>
      <c r="I24" s="253"/>
      <c r="J24" s="161">
        <v>1261</v>
      </c>
      <c r="K24" s="253"/>
      <c r="L24" s="161">
        <v>1204.4000000000001</v>
      </c>
      <c r="M24" s="253"/>
      <c r="N24" s="161">
        <v>1093.2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599.39999999999986</v>
      </c>
      <c r="G25" s="254"/>
      <c r="H25" s="164">
        <v>561.29999999999995</v>
      </c>
      <c r="I25" s="254"/>
      <c r="J25" s="164">
        <v>542.09999999999991</v>
      </c>
      <c r="K25" s="254"/>
      <c r="L25" s="164">
        <v>593</v>
      </c>
      <c r="M25" s="254"/>
      <c r="N25" s="164">
        <v>530.70000000000005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日別の需給状況・再エネ出力抑制の必要性（2023年4月）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926A-2313-4253-A78F-5C18EAC5DF03}">
  <sheetPr>
    <tabColor rgb="FFFFC000"/>
    <pageSetUpPr fitToPage="1"/>
  </sheetPr>
  <dimension ref="A1:Y57"/>
  <sheetViews>
    <sheetView showGridLines="0" view="pageBreakPreview" zoomScale="55" zoomScaleNormal="55" zoomScaleSheetLayoutView="55" workbookViewId="0">
      <selection activeCell="V9" sqref="V9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45017</v>
      </c>
      <c r="G3" s="315"/>
      <c r="H3" s="315"/>
      <c r="I3" s="316"/>
      <c r="J3" s="314">
        <v>45018</v>
      </c>
      <c r="K3" s="315"/>
      <c r="L3" s="315"/>
      <c r="M3" s="316"/>
      <c r="N3" s="314">
        <v>45019</v>
      </c>
      <c r="O3" s="315"/>
      <c r="P3" s="315"/>
      <c r="Q3" s="316"/>
      <c r="R3" s="314">
        <v>45020</v>
      </c>
      <c r="S3" s="315"/>
      <c r="T3" s="315"/>
      <c r="U3" s="316"/>
      <c r="V3" s="314">
        <v>45024</v>
      </c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4</v>
      </c>
      <c r="G4" s="13" t="s">
        <v>5</v>
      </c>
      <c r="H4" s="14" t="s">
        <v>6</v>
      </c>
      <c r="I4" s="15" t="s">
        <v>18</v>
      </c>
      <c r="J4" s="12" t="s">
        <v>4</v>
      </c>
      <c r="K4" s="13" t="s">
        <v>5</v>
      </c>
      <c r="L4" s="14" t="s">
        <v>6</v>
      </c>
      <c r="M4" s="15" t="s">
        <v>18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1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15.7</v>
      </c>
      <c r="G5" s="61">
        <v>15.7</v>
      </c>
      <c r="H5" s="17">
        <f>SUM(G5,-F5)</f>
        <v>0</v>
      </c>
      <c r="I5" s="54"/>
      <c r="J5" s="52">
        <v>15.7</v>
      </c>
      <c r="K5" s="61">
        <v>15.7</v>
      </c>
      <c r="L5" s="17">
        <f>SUM(K5,-J5)</f>
        <v>0</v>
      </c>
      <c r="M5" s="54"/>
      <c r="N5" s="52">
        <v>15.7</v>
      </c>
      <c r="O5" s="61">
        <v>15.7</v>
      </c>
      <c r="P5" s="17">
        <f>SUM(O5,-N5)</f>
        <v>0</v>
      </c>
      <c r="Q5" s="54"/>
      <c r="R5" s="52">
        <v>15.7</v>
      </c>
      <c r="S5" s="61">
        <v>15.7</v>
      </c>
      <c r="T5" s="17">
        <f>SUM(S5,-R5)</f>
        <v>0</v>
      </c>
      <c r="U5" s="54"/>
      <c r="V5" s="52">
        <v>15.7</v>
      </c>
      <c r="W5" s="61">
        <v>15.7</v>
      </c>
      <c r="X5" s="17">
        <f>SUM(W5,-V5)</f>
        <v>0</v>
      </c>
      <c r="Y5" s="54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f>SUM(G6,-F6)</f>
        <v>0</v>
      </c>
      <c r="I6" s="54"/>
      <c r="J6" s="52">
        <v>17.5</v>
      </c>
      <c r="K6" s="61">
        <v>17.5</v>
      </c>
      <c r="L6" s="17">
        <f>SUM(K6,-J6)</f>
        <v>0</v>
      </c>
      <c r="M6" s="54"/>
      <c r="N6" s="52">
        <v>17.5</v>
      </c>
      <c r="O6" s="61">
        <v>17.5</v>
      </c>
      <c r="P6" s="17">
        <f>SUM(O6,-N6)</f>
        <v>0</v>
      </c>
      <c r="Q6" s="54"/>
      <c r="R6" s="52">
        <v>17.5</v>
      </c>
      <c r="S6" s="61">
        <v>17.5</v>
      </c>
      <c r="T6" s="17">
        <f>SUM(S6,-R6)</f>
        <v>0</v>
      </c>
      <c r="U6" s="54"/>
      <c r="V6" s="52">
        <v>17.5</v>
      </c>
      <c r="W6" s="61">
        <v>17.5</v>
      </c>
      <c r="X6" s="17">
        <f>SUM(W6,-V6)</f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f t="shared" ref="H7" si="0">SUM(G7,-F7)</f>
        <v>0</v>
      </c>
      <c r="I7" s="54"/>
      <c r="J7" s="52">
        <v>0</v>
      </c>
      <c r="K7" s="61">
        <v>0</v>
      </c>
      <c r="L7" s="17">
        <f t="shared" ref="L7" si="1">SUM(K7,-J7)</f>
        <v>0</v>
      </c>
      <c r="M7" s="54"/>
      <c r="N7" s="52">
        <v>0</v>
      </c>
      <c r="O7" s="61">
        <v>0</v>
      </c>
      <c r="P7" s="17">
        <f t="shared" ref="P7" si="2">SUM(O7,-N7)</f>
        <v>0</v>
      </c>
      <c r="Q7" s="54"/>
      <c r="R7" s="52">
        <v>0</v>
      </c>
      <c r="S7" s="61">
        <v>0</v>
      </c>
      <c r="T7" s="17">
        <f t="shared" ref="T7" si="3">SUM(S7,-R7)</f>
        <v>0</v>
      </c>
      <c r="U7" s="54"/>
      <c r="V7" s="52">
        <v>11</v>
      </c>
      <c r="W7" s="61">
        <v>12</v>
      </c>
      <c r="X7" s="17">
        <f t="shared" ref="X7" si="4">SUM(W7,-V7)</f>
        <v>1</v>
      </c>
      <c r="Y7" s="54"/>
    </row>
    <row r="8" spans="3:25" ht="16.5" x14ac:dyDescent="0.15">
      <c r="C8" s="367"/>
      <c r="D8" s="369"/>
      <c r="E8" s="18" t="s">
        <v>16</v>
      </c>
      <c r="F8" s="49">
        <f>G8-14.4</f>
        <v>52.800000000000004</v>
      </c>
      <c r="G8" s="53">
        <v>67.2</v>
      </c>
      <c r="H8" s="19">
        <f>SUM(G8,-F8)</f>
        <v>14.399999999999999</v>
      </c>
      <c r="I8" s="45" t="s">
        <v>66</v>
      </c>
      <c r="J8" s="49">
        <f>K8-14.4</f>
        <v>52.000000000000007</v>
      </c>
      <c r="K8" s="53">
        <v>66.400000000000006</v>
      </c>
      <c r="L8" s="19">
        <f>SUM(K8,-J8)</f>
        <v>14.399999999999999</v>
      </c>
      <c r="M8" s="45" t="s">
        <v>66</v>
      </c>
      <c r="N8" s="49">
        <f>O8-14.4</f>
        <v>54.6</v>
      </c>
      <c r="O8" s="53">
        <v>69</v>
      </c>
      <c r="P8" s="19">
        <f>SUM(O8,-N8)</f>
        <v>14.399999999999999</v>
      </c>
      <c r="Q8" s="45" t="s">
        <v>86</v>
      </c>
      <c r="R8" s="49">
        <f>S8-14.4</f>
        <v>54.6</v>
      </c>
      <c r="S8" s="53">
        <v>69</v>
      </c>
      <c r="T8" s="19">
        <f>SUM(S8,-R8)</f>
        <v>14.399999999999999</v>
      </c>
      <c r="U8" s="45" t="s">
        <v>86</v>
      </c>
      <c r="V8" s="49">
        <f>W8-14.4</f>
        <v>34.699999999999996</v>
      </c>
      <c r="W8" s="53">
        <v>49.099999999999994</v>
      </c>
      <c r="X8" s="19">
        <f>SUM(W8,-V8)</f>
        <v>14.399999999999999</v>
      </c>
      <c r="Y8" s="45" t="s">
        <v>86</v>
      </c>
    </row>
    <row r="9" spans="3:25" ht="17.25" thickBot="1" x14ac:dyDescent="0.2">
      <c r="C9" s="368"/>
      <c r="D9" s="357" t="s">
        <v>20</v>
      </c>
      <c r="E9" s="358"/>
      <c r="F9" s="2">
        <f>SUM(F5:F8)</f>
        <v>86</v>
      </c>
      <c r="G9" s="3">
        <f>SUM(G5:G8)</f>
        <v>100.4</v>
      </c>
      <c r="H9" s="3">
        <f>SUM(H5:H8)</f>
        <v>14.399999999999999</v>
      </c>
      <c r="I9" s="20" t="s">
        <v>15</v>
      </c>
      <c r="J9" s="2">
        <f>SUM(J5:J8)</f>
        <v>85.200000000000017</v>
      </c>
      <c r="K9" s="3">
        <f>SUM(K5:K8)</f>
        <v>99.600000000000009</v>
      </c>
      <c r="L9" s="3">
        <f>SUM(L5:L8)</f>
        <v>14.399999999999999</v>
      </c>
      <c r="M9" s="20" t="s">
        <v>15</v>
      </c>
      <c r="N9" s="2">
        <f>SUM(N5:N8)</f>
        <v>87.800000000000011</v>
      </c>
      <c r="O9" s="3">
        <f>SUM(O5:O8)</f>
        <v>102.2</v>
      </c>
      <c r="P9" s="3">
        <f>SUM(P5:P8)</f>
        <v>14.399999999999999</v>
      </c>
      <c r="Q9" s="20" t="s">
        <v>77</v>
      </c>
      <c r="R9" s="2">
        <f>SUM(R5:R8)</f>
        <v>87.800000000000011</v>
      </c>
      <c r="S9" s="3">
        <f>SUM(S5:S8)</f>
        <v>102.2</v>
      </c>
      <c r="T9" s="3">
        <f>SUM(T5:T8)</f>
        <v>14.399999999999999</v>
      </c>
      <c r="U9" s="20" t="s">
        <v>77</v>
      </c>
      <c r="V9" s="2">
        <f>SUM(V5:V8)</f>
        <v>78.900000000000006</v>
      </c>
      <c r="W9" s="3">
        <f>SUM(W5:W8)</f>
        <v>94.3</v>
      </c>
      <c r="X9" s="3">
        <f>SUM(X5:X8)</f>
        <v>15.399999999999999</v>
      </c>
      <c r="Y9" s="20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f>F3</f>
        <v>45017</v>
      </c>
      <c r="G11" s="318"/>
      <c r="H11" s="318"/>
      <c r="I11" s="319"/>
      <c r="J11" s="317">
        <f>J3</f>
        <v>45018</v>
      </c>
      <c r="K11" s="318"/>
      <c r="L11" s="318"/>
      <c r="M11" s="319"/>
      <c r="N11" s="317">
        <v>45019</v>
      </c>
      <c r="O11" s="318"/>
      <c r="P11" s="318"/>
      <c r="Q11" s="319"/>
      <c r="R11" s="317">
        <v>45020</v>
      </c>
      <c r="S11" s="318"/>
      <c r="T11" s="318"/>
      <c r="U11" s="319"/>
      <c r="V11" s="317">
        <v>45024</v>
      </c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30</v>
      </c>
      <c r="G12" s="13" t="s">
        <v>5</v>
      </c>
      <c r="H12" s="14" t="s">
        <v>6</v>
      </c>
      <c r="I12" s="15" t="s">
        <v>18</v>
      </c>
      <c r="J12" s="12" t="s">
        <v>30</v>
      </c>
      <c r="K12" s="13" t="s">
        <v>5</v>
      </c>
      <c r="L12" s="14" t="s">
        <v>6</v>
      </c>
      <c r="M12" s="15" t="s">
        <v>18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1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f>SUM(G13,-F13)</f>
        <v>0</v>
      </c>
      <c r="I13" s="58"/>
      <c r="J13" s="52">
        <v>-26.1</v>
      </c>
      <c r="K13" s="61">
        <v>-26.1</v>
      </c>
      <c r="L13" s="17">
        <f>SUM(K13,-J13)</f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f t="shared" ref="H14:H20" si="5">SUM(G14,-F14)</f>
        <v>0</v>
      </c>
      <c r="I14" s="58"/>
      <c r="J14" s="52">
        <v>-26.1</v>
      </c>
      <c r="K14" s="61">
        <v>-26.1</v>
      </c>
      <c r="L14" s="17">
        <f t="shared" ref="L14:L20" si="6">SUM(K14,-J14)</f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f t="shared" si="5"/>
        <v>0</v>
      </c>
      <c r="I15" s="58"/>
      <c r="J15" s="52">
        <v>-32.5</v>
      </c>
      <c r="K15" s="61">
        <v>-32.5</v>
      </c>
      <c r="L15" s="17">
        <f t="shared" si="6"/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f t="shared" si="5"/>
        <v>0</v>
      </c>
      <c r="I16" s="58"/>
      <c r="J16" s="52">
        <v>-32.5</v>
      </c>
      <c r="K16" s="61">
        <v>-32.5</v>
      </c>
      <c r="L16" s="17">
        <f t="shared" si="6"/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58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f t="shared" si="5"/>
        <v>34</v>
      </c>
      <c r="I17" s="63" t="s">
        <v>67</v>
      </c>
      <c r="J17" s="52">
        <v>-34</v>
      </c>
      <c r="K17" s="61">
        <v>0</v>
      </c>
      <c r="L17" s="17">
        <f t="shared" si="6"/>
        <v>34</v>
      </c>
      <c r="M17" s="63" t="s">
        <v>67</v>
      </c>
      <c r="N17" s="52">
        <v>-34</v>
      </c>
      <c r="O17" s="61">
        <v>0</v>
      </c>
      <c r="P17" s="17">
        <v>34</v>
      </c>
      <c r="Q17" s="63" t="s">
        <v>87</v>
      </c>
      <c r="R17" s="52">
        <v>-34</v>
      </c>
      <c r="S17" s="61">
        <v>0</v>
      </c>
      <c r="T17" s="17">
        <v>34</v>
      </c>
      <c r="U17" s="63" t="s">
        <v>87</v>
      </c>
      <c r="V17" s="52">
        <v>-34</v>
      </c>
      <c r="W17" s="61">
        <v>0</v>
      </c>
      <c r="X17" s="17">
        <v>34</v>
      </c>
      <c r="Y17" s="63" t="s">
        <v>87</v>
      </c>
    </row>
    <row r="18" spans="3:25" ht="16.5" x14ac:dyDescent="0.15">
      <c r="C18" s="360"/>
      <c r="D18" s="353"/>
      <c r="E18" s="24" t="s">
        <v>25</v>
      </c>
      <c r="F18" s="52">
        <v>-34</v>
      </c>
      <c r="G18" s="61">
        <v>-34</v>
      </c>
      <c r="H18" s="17">
        <f t="shared" si="5"/>
        <v>0</v>
      </c>
      <c r="I18" s="58"/>
      <c r="J18" s="52">
        <v>-34</v>
      </c>
      <c r="K18" s="61">
        <v>-34</v>
      </c>
      <c r="L18" s="17">
        <f t="shared" si="6"/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58"/>
    </row>
    <row r="19" spans="3:25" ht="16.5" x14ac:dyDescent="0.15">
      <c r="C19" s="360"/>
      <c r="D19" s="353"/>
      <c r="E19" s="24" t="s">
        <v>26</v>
      </c>
      <c r="F19" s="52">
        <v>-34</v>
      </c>
      <c r="G19" s="61">
        <v>-34</v>
      </c>
      <c r="H19" s="17">
        <f t="shared" si="5"/>
        <v>0</v>
      </c>
      <c r="I19" s="58"/>
      <c r="J19" s="52">
        <v>-34</v>
      </c>
      <c r="K19" s="61">
        <v>-34</v>
      </c>
      <c r="L19" s="17">
        <f t="shared" si="6"/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58"/>
    </row>
    <row r="20" spans="3:25" ht="16.5" x14ac:dyDescent="0.15">
      <c r="C20" s="360"/>
      <c r="D20" s="354"/>
      <c r="E20" s="24" t="s">
        <v>27</v>
      </c>
      <c r="F20" s="52">
        <v>-34</v>
      </c>
      <c r="G20" s="61">
        <v>-34</v>
      </c>
      <c r="H20" s="17">
        <f t="shared" si="5"/>
        <v>0</v>
      </c>
      <c r="I20" s="58"/>
      <c r="J20" s="52">
        <v>-34</v>
      </c>
      <c r="K20" s="61">
        <v>-34</v>
      </c>
      <c r="L20" s="17">
        <f t="shared" si="6"/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58"/>
    </row>
    <row r="21" spans="3:25" ht="17.25" thickBot="1" x14ac:dyDescent="0.2">
      <c r="C21" s="361"/>
      <c r="D21" s="357" t="s">
        <v>20</v>
      </c>
      <c r="E21" s="358"/>
      <c r="F21" s="2">
        <f>SUM(F13:F20)</f>
        <v>-253.2</v>
      </c>
      <c r="G21" s="3">
        <f>SUM(G13:G20)</f>
        <v>-219.2</v>
      </c>
      <c r="H21" s="3">
        <f>SUM(H13:H20)</f>
        <v>34</v>
      </c>
      <c r="I21" s="25" t="s">
        <v>15</v>
      </c>
      <c r="J21" s="2">
        <f>SUM(J13:J20)</f>
        <v>-253.2</v>
      </c>
      <c r="K21" s="3">
        <f>SUM(K13:K20)</f>
        <v>-219.2</v>
      </c>
      <c r="L21" s="3">
        <f>SUM(L13:L20)</f>
        <v>34</v>
      </c>
      <c r="M21" s="25" t="s">
        <v>15</v>
      </c>
      <c r="N21" s="2">
        <v>-253.2</v>
      </c>
      <c r="O21" s="3">
        <v>-219.2</v>
      </c>
      <c r="P21" s="3">
        <v>34</v>
      </c>
      <c r="Q21" s="25" t="s">
        <v>77</v>
      </c>
      <c r="R21" s="2">
        <v>-253.2</v>
      </c>
      <c r="S21" s="3">
        <v>-219.2</v>
      </c>
      <c r="T21" s="3">
        <v>34</v>
      </c>
      <c r="U21" s="25" t="s">
        <v>77</v>
      </c>
      <c r="V21" s="2">
        <v>-253.2</v>
      </c>
      <c r="W21" s="3">
        <v>-219.2</v>
      </c>
      <c r="X21" s="3">
        <v>34</v>
      </c>
      <c r="Y21" s="25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f>F3</f>
        <v>45017</v>
      </c>
      <c r="G23" s="318"/>
      <c r="H23" s="318"/>
      <c r="I23" s="319"/>
      <c r="J23" s="317">
        <f>J3</f>
        <v>45018</v>
      </c>
      <c r="K23" s="318"/>
      <c r="L23" s="318"/>
      <c r="M23" s="319"/>
      <c r="N23" s="317">
        <v>45019</v>
      </c>
      <c r="O23" s="318"/>
      <c r="P23" s="318"/>
      <c r="Q23" s="319"/>
      <c r="R23" s="317">
        <v>45020</v>
      </c>
      <c r="S23" s="318"/>
      <c r="T23" s="318"/>
      <c r="U23" s="319"/>
      <c r="V23" s="317">
        <v>45024</v>
      </c>
      <c r="W23" s="318"/>
      <c r="X23" s="318"/>
      <c r="Y23" s="319"/>
    </row>
    <row r="24" spans="3:25" ht="16.5" x14ac:dyDescent="0.15">
      <c r="C24" s="325" t="s">
        <v>53</v>
      </c>
      <c r="D24" s="339"/>
      <c r="E24" s="372" t="s">
        <v>29</v>
      </c>
      <c r="F24" s="12" t="s">
        <v>28</v>
      </c>
      <c r="G24" s="13" t="s">
        <v>5</v>
      </c>
      <c r="H24" s="14" t="s">
        <v>6</v>
      </c>
      <c r="I24" s="15" t="s">
        <v>18</v>
      </c>
      <c r="J24" s="12" t="s">
        <v>28</v>
      </c>
      <c r="K24" s="13" t="s">
        <v>5</v>
      </c>
      <c r="L24" s="14" t="s">
        <v>6</v>
      </c>
      <c r="M24" s="15" t="s">
        <v>18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1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f>SUM(G25,-F25)</f>
        <v>0</v>
      </c>
      <c r="I25" s="44"/>
      <c r="J25" s="43">
        <v>-5</v>
      </c>
      <c r="K25" s="55">
        <v>-5</v>
      </c>
      <c r="L25" s="26">
        <f>SUM(K25,-J25)</f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>
        <v>-5</v>
      </c>
      <c r="W25" s="55">
        <v>-5</v>
      </c>
      <c r="X25" s="26">
        <v>0</v>
      </c>
      <c r="Y25" s="4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f>F3</f>
        <v>45017</v>
      </c>
      <c r="G27" s="318"/>
      <c r="H27" s="318"/>
      <c r="I27" s="319"/>
      <c r="J27" s="317">
        <f>J3</f>
        <v>45018</v>
      </c>
      <c r="K27" s="318"/>
      <c r="L27" s="318"/>
      <c r="M27" s="319"/>
      <c r="N27" s="317">
        <v>45019</v>
      </c>
      <c r="O27" s="318"/>
      <c r="P27" s="318"/>
      <c r="Q27" s="319"/>
      <c r="R27" s="317">
        <v>45020</v>
      </c>
      <c r="S27" s="318"/>
      <c r="T27" s="318"/>
      <c r="U27" s="319"/>
      <c r="V27" s="317">
        <v>45024</v>
      </c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32</v>
      </c>
      <c r="G28" s="13" t="s">
        <v>5</v>
      </c>
      <c r="H28" s="14" t="s">
        <v>6</v>
      </c>
      <c r="I28" s="15" t="s">
        <v>18</v>
      </c>
      <c r="J28" s="27" t="s">
        <v>32</v>
      </c>
      <c r="K28" s="13" t="s">
        <v>5</v>
      </c>
      <c r="L28" s="14" t="s">
        <v>6</v>
      </c>
      <c r="M28" s="15" t="s">
        <v>18</v>
      </c>
      <c r="N28" s="27" t="s">
        <v>32</v>
      </c>
      <c r="O28" s="13" t="s">
        <v>74</v>
      </c>
      <c r="P28" s="14" t="s">
        <v>75</v>
      </c>
      <c r="Q28" s="15" t="s">
        <v>76</v>
      </c>
      <c r="R28" s="27" t="s">
        <v>32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1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43.8</v>
      </c>
      <c r="H29" s="309">
        <f>SUM(G29,-F29)</f>
        <v>0</v>
      </c>
      <c r="I29" s="311"/>
      <c r="J29" s="59">
        <v>43.8</v>
      </c>
      <c r="K29" s="320">
        <v>43.8</v>
      </c>
      <c r="L29" s="309">
        <f>SUM(K29,-J29)</f>
        <v>0</v>
      </c>
      <c r="M29" s="311"/>
      <c r="N29" s="59">
        <v>43.8</v>
      </c>
      <c r="O29" s="320">
        <v>43.8</v>
      </c>
      <c r="P29" s="309">
        <v>0</v>
      </c>
      <c r="Q29" s="311"/>
      <c r="R29" s="59">
        <v>43.8</v>
      </c>
      <c r="S29" s="320">
        <v>43.8</v>
      </c>
      <c r="T29" s="309">
        <v>0</v>
      </c>
      <c r="U29" s="311"/>
      <c r="V29" s="59">
        <v>43.8</v>
      </c>
      <c r="W29" s="320">
        <v>68.900000000000006</v>
      </c>
      <c r="X29" s="309">
        <v>25.100000000000009</v>
      </c>
      <c r="Y29" s="311" t="s">
        <v>67</v>
      </c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/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f t="shared" ref="H31:H37" si="7">SUM(G31,-F31)</f>
        <v>0</v>
      </c>
      <c r="I31" s="311"/>
      <c r="J31" s="59">
        <v>54.4</v>
      </c>
      <c r="K31" s="320">
        <v>54.4</v>
      </c>
      <c r="L31" s="309">
        <f t="shared" ref="L31" si="8">SUM(K31,-J31)</f>
        <v>0</v>
      </c>
      <c r="M31" s="311"/>
      <c r="N31" s="59">
        <v>54.4</v>
      </c>
      <c r="O31" s="320">
        <v>54.4</v>
      </c>
      <c r="P31" s="309">
        <v>0</v>
      </c>
      <c r="Q31" s="311"/>
      <c r="R31" s="59">
        <v>54.4</v>
      </c>
      <c r="S31" s="320">
        <v>54.4</v>
      </c>
      <c r="T31" s="309">
        <v>0</v>
      </c>
      <c r="U31" s="311"/>
      <c r="V31" s="59">
        <v>54.4</v>
      </c>
      <c r="W31" s="320">
        <v>54.4</v>
      </c>
      <c r="X31" s="309">
        <v>0</v>
      </c>
      <c r="Y31" s="31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/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323"/>
    </row>
    <row r="33" spans="3:25" ht="16.5" x14ac:dyDescent="0.15">
      <c r="C33" s="350"/>
      <c r="D33" s="347" t="s">
        <v>36</v>
      </c>
      <c r="E33" s="62" t="s">
        <v>11</v>
      </c>
      <c r="F33" s="59">
        <v>49.2</v>
      </c>
      <c r="G33" s="70">
        <v>26.119999999999997</v>
      </c>
      <c r="H33" s="309">
        <f t="shared" si="7"/>
        <v>-23.080000000000005</v>
      </c>
      <c r="I33" s="311" t="s">
        <v>72</v>
      </c>
      <c r="J33" s="59">
        <v>49.2</v>
      </c>
      <c r="K33" s="70">
        <v>29.1</v>
      </c>
      <c r="L33" s="309">
        <f t="shared" ref="L33" si="9">SUM(K33,-J33)</f>
        <v>-20.100000000000001</v>
      </c>
      <c r="M33" s="311" t="s">
        <v>72</v>
      </c>
      <c r="N33" s="59">
        <v>49.2</v>
      </c>
      <c r="O33" s="72">
        <v>41.1</v>
      </c>
      <c r="P33" s="309">
        <v>-8.1000000000000014</v>
      </c>
      <c r="Q33" s="311" t="s">
        <v>72</v>
      </c>
      <c r="R33" s="59">
        <v>49.2</v>
      </c>
      <c r="S33" s="72">
        <v>42.2</v>
      </c>
      <c r="T33" s="309">
        <v>-7</v>
      </c>
      <c r="U33" s="311" t="s">
        <v>72</v>
      </c>
      <c r="V33" s="59">
        <v>49.2</v>
      </c>
      <c r="W33" s="72">
        <v>22.4</v>
      </c>
      <c r="X33" s="309">
        <v>-26.800000000000004</v>
      </c>
      <c r="Y33" s="311" t="s">
        <v>72</v>
      </c>
    </row>
    <row r="34" spans="3:25" ht="16.5" x14ac:dyDescent="0.15">
      <c r="C34" s="350"/>
      <c r="D34" s="348"/>
      <c r="E34" s="344" t="s">
        <v>58</v>
      </c>
      <c r="F34" s="50">
        <v>0.26</v>
      </c>
      <c r="G34" s="64">
        <v>14</v>
      </c>
      <c r="H34" s="322"/>
      <c r="I34" s="323"/>
      <c r="J34" s="50">
        <v>0.26</v>
      </c>
      <c r="K34" s="64">
        <v>0.15</v>
      </c>
      <c r="L34" s="322"/>
      <c r="M34" s="323"/>
      <c r="N34" s="50">
        <v>0.26</v>
      </c>
      <c r="O34" s="56">
        <v>0.22</v>
      </c>
      <c r="P34" s="322"/>
      <c r="Q34" s="323"/>
      <c r="R34" s="50">
        <v>0.26</v>
      </c>
      <c r="S34" s="56">
        <v>0.22</v>
      </c>
      <c r="T34" s="322"/>
      <c r="U34" s="323"/>
      <c r="V34" s="50">
        <v>0.26</v>
      </c>
      <c r="W34" s="56">
        <v>0.12</v>
      </c>
      <c r="X34" s="322"/>
      <c r="Y34" s="323"/>
    </row>
    <row r="35" spans="3:25" ht="13.5" customHeight="1" x14ac:dyDescent="0.15">
      <c r="C35" s="350"/>
      <c r="D35" s="349"/>
      <c r="E35" s="345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30"/>
    </row>
    <row r="36" spans="3:25" ht="16.5" x14ac:dyDescent="0.15">
      <c r="C36" s="350"/>
      <c r="D36" s="349"/>
      <c r="E36" s="346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33"/>
    </row>
    <row r="37" spans="3:25" ht="16.5" x14ac:dyDescent="0.15">
      <c r="C37" s="350"/>
      <c r="D37" s="348"/>
      <c r="E37" s="34" t="s">
        <v>12</v>
      </c>
      <c r="F37" s="52">
        <v>13</v>
      </c>
      <c r="G37" s="61">
        <v>1</v>
      </c>
      <c r="H37" s="17">
        <f t="shared" si="7"/>
        <v>-12</v>
      </c>
      <c r="I37" s="58" t="s">
        <v>70</v>
      </c>
      <c r="J37" s="52">
        <v>13</v>
      </c>
      <c r="K37" s="61">
        <v>0.9</v>
      </c>
      <c r="L37" s="17">
        <f t="shared" ref="L37" si="10">SUM(K37,-J37)</f>
        <v>-12.1</v>
      </c>
      <c r="M37" s="58" t="s">
        <v>70</v>
      </c>
      <c r="N37" s="52">
        <v>13</v>
      </c>
      <c r="O37" s="61">
        <v>1</v>
      </c>
      <c r="P37" s="17">
        <v>-12</v>
      </c>
      <c r="Q37" s="58" t="s">
        <v>70</v>
      </c>
      <c r="R37" s="52">
        <v>13</v>
      </c>
      <c r="S37" s="61">
        <v>1</v>
      </c>
      <c r="T37" s="17">
        <v>-12</v>
      </c>
      <c r="U37" s="58" t="s">
        <v>70</v>
      </c>
      <c r="V37" s="52">
        <v>13</v>
      </c>
      <c r="W37" s="61">
        <v>1.8</v>
      </c>
      <c r="X37" s="17">
        <v>-11.2</v>
      </c>
      <c r="Y37" s="58" t="s">
        <v>70</v>
      </c>
    </row>
    <row r="38" spans="3:25" ht="17.25" thickBot="1" x14ac:dyDescent="0.2">
      <c r="C38" s="351"/>
      <c r="D38" s="357" t="s">
        <v>20</v>
      </c>
      <c r="E38" s="358"/>
      <c r="F38" s="2">
        <f>SUM(F29,F31,F33,F37)</f>
        <v>160.39999999999998</v>
      </c>
      <c r="G38" s="3">
        <f>SUM(G29:G33,G37)</f>
        <v>125.32</v>
      </c>
      <c r="H38" s="3">
        <f>SUM(H29:H34,H37)</f>
        <v>-35.080000000000005</v>
      </c>
      <c r="I38" s="25"/>
      <c r="J38" s="2">
        <f>SUM(J29,J31,J33,J37)</f>
        <v>160.39999999999998</v>
      </c>
      <c r="K38" s="3">
        <f>SUM(K29:K33,K37)</f>
        <v>128.19999999999999</v>
      </c>
      <c r="L38" s="3">
        <f>SUM(L29:L34,L37)</f>
        <v>-32.200000000000003</v>
      </c>
      <c r="M38" s="25"/>
      <c r="N38" s="2">
        <v>160.39999999999998</v>
      </c>
      <c r="O38" s="3">
        <v>140.29999999999998</v>
      </c>
      <c r="P38" s="3">
        <v>-20.100000000000001</v>
      </c>
      <c r="Q38" s="25"/>
      <c r="R38" s="2">
        <v>160.39999999999998</v>
      </c>
      <c r="S38" s="3">
        <v>141.39999999999998</v>
      </c>
      <c r="T38" s="3">
        <v>-19</v>
      </c>
      <c r="U38" s="25"/>
      <c r="V38" s="2">
        <v>160.39999999999998</v>
      </c>
      <c r="W38" s="3">
        <v>147.50000000000003</v>
      </c>
      <c r="X38" s="3">
        <v>-12.899999999999995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17">
        <f>F3</f>
        <v>45017</v>
      </c>
      <c r="G40" s="318"/>
      <c r="H40" s="318"/>
      <c r="I40" s="319"/>
      <c r="J40" s="317">
        <f>J3</f>
        <v>45018</v>
      </c>
      <c r="K40" s="318"/>
      <c r="L40" s="318"/>
      <c r="M40" s="319"/>
      <c r="N40" s="317">
        <v>45019</v>
      </c>
      <c r="O40" s="318"/>
      <c r="P40" s="318"/>
      <c r="Q40" s="319"/>
      <c r="R40" s="304">
        <v>45020</v>
      </c>
      <c r="S40" s="305"/>
      <c r="T40" s="305"/>
      <c r="U40" s="306"/>
      <c r="V40" s="304">
        <v>45024</v>
      </c>
      <c r="W40" s="305"/>
      <c r="X40" s="305"/>
      <c r="Y40" s="306"/>
    </row>
    <row r="41" spans="3:25" ht="42" customHeight="1" x14ac:dyDescent="0.25">
      <c r="C41" s="338" t="s">
        <v>38</v>
      </c>
      <c r="D41" s="339"/>
      <c r="E41" s="35" t="s">
        <v>37</v>
      </c>
      <c r="F41" s="46" t="s">
        <v>40</v>
      </c>
      <c r="G41" s="13" t="s">
        <v>5</v>
      </c>
      <c r="H41" s="14" t="s">
        <v>6</v>
      </c>
      <c r="I41" s="15" t="s">
        <v>18</v>
      </c>
      <c r="J41" s="46" t="s">
        <v>40</v>
      </c>
      <c r="K41" s="13" t="s">
        <v>5</v>
      </c>
      <c r="L41" s="14" t="s">
        <v>6</v>
      </c>
      <c r="M41" s="15" t="s">
        <v>18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15" t="s">
        <v>76</v>
      </c>
    </row>
    <row r="42" spans="3:25" ht="16.5" customHeight="1" x14ac:dyDescent="0.15">
      <c r="C42" s="325"/>
      <c r="D42" s="339"/>
      <c r="E42" s="342" t="s">
        <v>59</v>
      </c>
      <c r="F42" s="51">
        <v>18.2</v>
      </c>
      <c r="G42" s="307">
        <v>0</v>
      </c>
      <c r="H42" s="309">
        <f>SUM(G42,-F42)</f>
        <v>-18.2</v>
      </c>
      <c r="I42" s="311" t="s">
        <v>68</v>
      </c>
      <c r="J42" s="51">
        <v>0</v>
      </c>
      <c r="K42" s="307">
        <v>0</v>
      </c>
      <c r="L42" s="309">
        <f>SUM(K42,-J42)</f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8.5</v>
      </c>
      <c r="W42" s="307">
        <v>0</v>
      </c>
      <c r="X42" s="309">
        <v>-8.5</v>
      </c>
      <c r="Y42" s="311" t="s">
        <v>68</v>
      </c>
    </row>
    <row r="43" spans="3:25" ht="17.25" thickBot="1" x14ac:dyDescent="0.2">
      <c r="C43" s="340"/>
      <c r="D43" s="341"/>
      <c r="E43" s="343"/>
      <c r="F43" s="42">
        <v>190</v>
      </c>
      <c r="G43" s="337"/>
      <c r="H43" s="332"/>
      <c r="I43" s="313"/>
      <c r="J43" s="42">
        <v>190</v>
      </c>
      <c r="K43" s="337"/>
      <c r="L43" s="332"/>
      <c r="M43" s="313"/>
      <c r="N43" s="42">
        <v>238</v>
      </c>
      <c r="O43" s="308"/>
      <c r="P43" s="324"/>
      <c r="Q43" s="312"/>
      <c r="R43" s="42">
        <v>238</v>
      </c>
      <c r="S43" s="308"/>
      <c r="T43" s="310"/>
      <c r="U43" s="312"/>
      <c r="V43" s="42">
        <v>188</v>
      </c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17">
        <f>F3</f>
        <v>45017</v>
      </c>
      <c r="G45" s="318"/>
      <c r="H45" s="318"/>
      <c r="I45" s="319"/>
      <c r="J45" s="317">
        <f>J3</f>
        <v>45018</v>
      </c>
      <c r="K45" s="318"/>
      <c r="L45" s="318"/>
      <c r="M45" s="319"/>
      <c r="N45" s="317">
        <v>45019</v>
      </c>
      <c r="O45" s="318"/>
      <c r="P45" s="318"/>
      <c r="Q45" s="319"/>
      <c r="R45" s="304">
        <v>45020</v>
      </c>
      <c r="S45" s="305"/>
      <c r="T45" s="305"/>
      <c r="U45" s="306"/>
      <c r="V45" s="304">
        <v>45024</v>
      </c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45</v>
      </c>
      <c r="G46" s="13" t="s">
        <v>5</v>
      </c>
      <c r="H46" s="14" t="s">
        <v>6</v>
      </c>
      <c r="I46" s="15" t="s">
        <v>18</v>
      </c>
      <c r="J46" s="37" t="s">
        <v>45</v>
      </c>
      <c r="K46" s="13" t="s">
        <v>5</v>
      </c>
      <c r="L46" s="14" t="s">
        <v>6</v>
      </c>
      <c r="M46" s="15" t="s">
        <v>18</v>
      </c>
      <c r="N46" s="37" t="s">
        <v>45</v>
      </c>
      <c r="O46" s="13" t="s">
        <v>74</v>
      </c>
      <c r="P46" s="14" t="s">
        <v>75</v>
      </c>
      <c r="Q46" s="15" t="s">
        <v>76</v>
      </c>
      <c r="R46" s="37" t="s">
        <v>45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15" t="s">
        <v>76</v>
      </c>
    </row>
    <row r="47" spans="3:25" ht="16.5" x14ac:dyDescent="0.15">
      <c r="C47" s="325"/>
      <c r="D47" s="326"/>
      <c r="E47" s="335" t="s">
        <v>56</v>
      </c>
      <c r="F47" s="51">
        <v>26.8</v>
      </c>
      <c r="G47" s="307">
        <v>23.6</v>
      </c>
      <c r="H47" s="309">
        <f>SUM(G47,-F47)</f>
        <v>-3.1999999999999993</v>
      </c>
      <c r="I47" s="311" t="s">
        <v>72</v>
      </c>
      <c r="J47" s="51">
        <v>26.8</v>
      </c>
      <c r="K47" s="307">
        <v>22</v>
      </c>
      <c r="L47" s="309">
        <f>SUM(K47,-J47)</f>
        <v>-4.8000000000000007</v>
      </c>
      <c r="M47" s="311" t="s">
        <v>72</v>
      </c>
      <c r="N47" s="51">
        <v>23.2</v>
      </c>
      <c r="O47" s="307">
        <v>22</v>
      </c>
      <c r="P47" s="309">
        <v>-1.1999999999999993</v>
      </c>
      <c r="Q47" s="311" t="s">
        <v>72</v>
      </c>
      <c r="R47" s="51">
        <v>21.8</v>
      </c>
      <c r="S47" s="307">
        <v>25.4</v>
      </c>
      <c r="T47" s="309">
        <v>3.5999999999999979</v>
      </c>
      <c r="U47" s="311" t="s">
        <v>67</v>
      </c>
      <c r="V47" s="51">
        <v>21.8</v>
      </c>
      <c r="W47" s="307">
        <v>22</v>
      </c>
      <c r="X47" s="309">
        <v>0.19999999999999929</v>
      </c>
      <c r="Y47" s="311" t="s">
        <v>67</v>
      </c>
    </row>
    <row r="48" spans="3:25" ht="17.25" thickBot="1" x14ac:dyDescent="0.2">
      <c r="C48" s="333"/>
      <c r="D48" s="334"/>
      <c r="E48" s="336"/>
      <c r="F48" s="60">
        <v>0.62</v>
      </c>
      <c r="G48" s="337"/>
      <c r="H48" s="332"/>
      <c r="I48" s="313"/>
      <c r="J48" s="60">
        <v>0.62</v>
      </c>
      <c r="K48" s="337"/>
      <c r="L48" s="332"/>
      <c r="M48" s="313"/>
      <c r="N48" s="60">
        <v>0.65</v>
      </c>
      <c r="O48" s="308"/>
      <c r="P48" s="324"/>
      <c r="Q48" s="313"/>
      <c r="R48" s="60">
        <v>0.65</v>
      </c>
      <c r="S48" s="308"/>
      <c r="T48" s="310"/>
      <c r="U48" s="313"/>
      <c r="V48" s="60">
        <v>0.65</v>
      </c>
      <c r="W48" s="308"/>
      <c r="X48" s="310"/>
      <c r="Y48" s="313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17">
        <f>F3</f>
        <v>45017</v>
      </c>
      <c r="G50" s="318"/>
      <c r="H50" s="318"/>
      <c r="I50" s="319"/>
      <c r="J50" s="317">
        <f>J3</f>
        <v>45018</v>
      </c>
      <c r="K50" s="318"/>
      <c r="L50" s="318"/>
      <c r="M50" s="319"/>
      <c r="N50" s="317">
        <v>45019</v>
      </c>
      <c r="O50" s="318"/>
      <c r="P50" s="318"/>
      <c r="Q50" s="319"/>
      <c r="R50" s="304">
        <v>45020</v>
      </c>
      <c r="S50" s="305"/>
      <c r="T50" s="305"/>
      <c r="U50" s="306"/>
      <c r="V50" s="304">
        <v>45024</v>
      </c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44</v>
      </c>
      <c r="G51" s="39" t="s">
        <v>5</v>
      </c>
      <c r="H51" s="40" t="s">
        <v>6</v>
      </c>
      <c r="I51" s="41" t="s">
        <v>43</v>
      </c>
      <c r="J51" s="37" t="s">
        <v>44</v>
      </c>
      <c r="K51" s="39" t="s">
        <v>5</v>
      </c>
      <c r="L51" s="40" t="s">
        <v>6</v>
      </c>
      <c r="M51" s="41" t="s">
        <v>43</v>
      </c>
      <c r="N51" s="37" t="s">
        <v>85</v>
      </c>
      <c r="O51" s="39" t="s">
        <v>74</v>
      </c>
      <c r="P51" s="40" t="s">
        <v>75</v>
      </c>
      <c r="Q51" s="41" t="s">
        <v>84</v>
      </c>
      <c r="R51" s="37" t="s">
        <v>85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41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f>SUM(G52,-F52)</f>
        <v>0</v>
      </c>
      <c r="I52" s="48" t="s">
        <v>15</v>
      </c>
      <c r="J52" s="52">
        <v>0</v>
      </c>
      <c r="K52" s="61">
        <v>0</v>
      </c>
      <c r="L52" s="17">
        <f>SUM(K52,-J52)</f>
        <v>0</v>
      </c>
      <c r="M52" s="48" t="s">
        <v>15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48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67">
        <v>23.4</v>
      </c>
      <c r="H53" s="68" t="s">
        <v>15</v>
      </c>
      <c r="I53" s="69" t="s">
        <v>69</v>
      </c>
      <c r="J53" s="66">
        <v>0</v>
      </c>
      <c r="K53" s="67">
        <v>22.3</v>
      </c>
      <c r="L53" s="68" t="s">
        <v>15</v>
      </c>
      <c r="M53" s="69" t="s">
        <v>69</v>
      </c>
      <c r="N53" s="66">
        <v>0</v>
      </c>
      <c r="O53" s="73">
        <v>21.8</v>
      </c>
      <c r="P53" s="68" t="s">
        <v>77</v>
      </c>
      <c r="Q53" s="69" t="s">
        <v>69</v>
      </c>
      <c r="R53" s="66">
        <v>0</v>
      </c>
      <c r="S53" s="73">
        <v>21.8</v>
      </c>
      <c r="T53" s="68" t="s">
        <v>77</v>
      </c>
      <c r="U53" s="69" t="s">
        <v>69</v>
      </c>
      <c r="V53" s="66">
        <v>0</v>
      </c>
      <c r="W53" s="73">
        <v>21.7</v>
      </c>
      <c r="X53" s="68" t="s">
        <v>77</v>
      </c>
      <c r="Y53" s="69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C3:E3"/>
    <mergeCell ref="F3:I3"/>
    <mergeCell ref="J3:M3"/>
    <mergeCell ref="C4:C9"/>
    <mergeCell ref="D5:D6"/>
    <mergeCell ref="D7:D8"/>
    <mergeCell ref="D9:E9"/>
    <mergeCell ref="C24:D25"/>
    <mergeCell ref="E24:E25"/>
    <mergeCell ref="C27:E27"/>
    <mergeCell ref="F27:I27"/>
    <mergeCell ref="J27:M27"/>
    <mergeCell ref="C11:E11"/>
    <mergeCell ref="C23:E23"/>
    <mergeCell ref="F23:I23"/>
    <mergeCell ref="J23:M23"/>
    <mergeCell ref="J11:M11"/>
    <mergeCell ref="C12:C21"/>
    <mergeCell ref="D13:D14"/>
    <mergeCell ref="D15:D16"/>
    <mergeCell ref="D17:D20"/>
    <mergeCell ref="D21:E21"/>
    <mergeCell ref="F11:I11"/>
    <mergeCell ref="M29:M30"/>
    <mergeCell ref="C28:C38"/>
    <mergeCell ref="D29:D32"/>
    <mergeCell ref="E29:E30"/>
    <mergeCell ref="G29:G30"/>
    <mergeCell ref="H29:H30"/>
    <mergeCell ref="I29:I30"/>
    <mergeCell ref="K29:K30"/>
    <mergeCell ref="L29:L30"/>
    <mergeCell ref="M31:M32"/>
    <mergeCell ref="E31:E32"/>
    <mergeCell ref="G31:G32"/>
    <mergeCell ref="H31:H32"/>
    <mergeCell ref="I31:I32"/>
    <mergeCell ref="K31:K32"/>
    <mergeCell ref="L31:L32"/>
    <mergeCell ref="D38:E38"/>
    <mergeCell ref="C40:E40"/>
    <mergeCell ref="F40:I40"/>
    <mergeCell ref="J40:M40"/>
    <mergeCell ref="E34:E36"/>
    <mergeCell ref="D33:D37"/>
    <mergeCell ref="H33:H34"/>
    <mergeCell ref="I33:I34"/>
    <mergeCell ref="L33:L34"/>
    <mergeCell ref="M33:M34"/>
    <mergeCell ref="C45:E45"/>
    <mergeCell ref="F45:I45"/>
    <mergeCell ref="J45:M45"/>
    <mergeCell ref="C41:D43"/>
    <mergeCell ref="E42:E43"/>
    <mergeCell ref="G42:G43"/>
    <mergeCell ref="H42:H43"/>
    <mergeCell ref="I42:I43"/>
    <mergeCell ref="K42:K43"/>
    <mergeCell ref="L42:L43"/>
    <mergeCell ref="M42:M43"/>
    <mergeCell ref="C51:D53"/>
    <mergeCell ref="C50:E50"/>
    <mergeCell ref="F50:I50"/>
    <mergeCell ref="J50:M50"/>
    <mergeCell ref="L47:L48"/>
    <mergeCell ref="M47:M48"/>
    <mergeCell ref="C46:D48"/>
    <mergeCell ref="E47:E48"/>
    <mergeCell ref="G47:G48"/>
    <mergeCell ref="H47:H48"/>
    <mergeCell ref="I47:I48"/>
    <mergeCell ref="K47:K48"/>
    <mergeCell ref="P33:P34"/>
    <mergeCell ref="Q33:Q34"/>
    <mergeCell ref="N3:Q3"/>
    <mergeCell ref="N11:Q11"/>
    <mergeCell ref="N23:Q23"/>
    <mergeCell ref="N27:Q27"/>
    <mergeCell ref="O29:O30"/>
    <mergeCell ref="P29:P30"/>
    <mergeCell ref="Q29:Q30"/>
    <mergeCell ref="O47:O48"/>
    <mergeCell ref="P47:P48"/>
    <mergeCell ref="Q47:Q48"/>
    <mergeCell ref="N50:Q50"/>
    <mergeCell ref="R3:U3"/>
    <mergeCell ref="R11:U11"/>
    <mergeCell ref="R23:U23"/>
    <mergeCell ref="R27:U27"/>
    <mergeCell ref="S29:S30"/>
    <mergeCell ref="T29:T30"/>
    <mergeCell ref="U29:U30"/>
    <mergeCell ref="S31:S32"/>
    <mergeCell ref="T31:T32"/>
    <mergeCell ref="U31:U32"/>
    <mergeCell ref="T33:T34"/>
    <mergeCell ref="U33:U34"/>
    <mergeCell ref="N40:Q40"/>
    <mergeCell ref="O42:O43"/>
    <mergeCell ref="P42:P43"/>
    <mergeCell ref="Q42:Q43"/>
    <mergeCell ref="N45:Q45"/>
    <mergeCell ref="O31:O32"/>
    <mergeCell ref="P31:P32"/>
    <mergeCell ref="Q31:Q32"/>
    <mergeCell ref="X33:X34"/>
    <mergeCell ref="Y33:Y34"/>
    <mergeCell ref="R40:U40"/>
    <mergeCell ref="S42:S43"/>
    <mergeCell ref="T42:T43"/>
    <mergeCell ref="U42:U43"/>
    <mergeCell ref="R45:U45"/>
    <mergeCell ref="W47:W48"/>
    <mergeCell ref="X47:X48"/>
    <mergeCell ref="Y47:Y48"/>
    <mergeCell ref="V3:Y3"/>
    <mergeCell ref="V11:Y11"/>
    <mergeCell ref="V23:Y23"/>
    <mergeCell ref="V27:Y27"/>
    <mergeCell ref="W29:W30"/>
    <mergeCell ref="X29:X30"/>
    <mergeCell ref="Y29:Y30"/>
    <mergeCell ref="W31:W32"/>
    <mergeCell ref="X31:X32"/>
    <mergeCell ref="Y31:Y32"/>
    <mergeCell ref="V50:Y50"/>
    <mergeCell ref="V40:Y40"/>
    <mergeCell ref="W42:W43"/>
    <mergeCell ref="X42:X43"/>
    <mergeCell ref="Y42:Y43"/>
    <mergeCell ref="V45:Y45"/>
    <mergeCell ref="S47:S48"/>
    <mergeCell ref="T47:T48"/>
    <mergeCell ref="U47:U48"/>
    <mergeCell ref="R50:U50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&amp;"メイリオ,ボールド"&amp;22日別の優先給電ルールに基づく抑制、調整状況（2023年4月）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63F61-9127-4BCE-BDFC-5896FD35BFFD}">
  <sheetPr>
    <tabColor rgb="FFFFC000"/>
    <pageSetUpPr fitToPage="1"/>
  </sheetPr>
  <dimension ref="A1:Y57"/>
  <sheetViews>
    <sheetView showGridLines="0" view="pageBreakPreview" zoomScale="70" zoomScaleNormal="55" zoomScaleSheetLayoutView="70" workbookViewId="0">
      <selection activeCell="O46" sqref="O46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45025</v>
      </c>
      <c r="G3" s="315"/>
      <c r="H3" s="315"/>
      <c r="I3" s="316"/>
      <c r="J3" s="314">
        <v>45026</v>
      </c>
      <c r="K3" s="315"/>
      <c r="L3" s="315"/>
      <c r="M3" s="316"/>
      <c r="N3" s="314">
        <v>45027</v>
      </c>
      <c r="O3" s="315"/>
      <c r="P3" s="315"/>
      <c r="Q3" s="316"/>
      <c r="R3" s="314">
        <v>45028</v>
      </c>
      <c r="S3" s="315"/>
      <c r="T3" s="315"/>
      <c r="U3" s="316"/>
      <c r="V3" s="314">
        <v>45029</v>
      </c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1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15.7</v>
      </c>
      <c r="G5" s="61">
        <v>15.7</v>
      </c>
      <c r="H5" s="17">
        <f>SUM(G5,-F5)</f>
        <v>0</v>
      </c>
      <c r="I5" s="54"/>
      <c r="J5" s="52">
        <v>15.7</v>
      </c>
      <c r="K5" s="61">
        <v>16.600000000000001</v>
      </c>
      <c r="L5" s="17">
        <f>SUM(K5,-J5)</f>
        <v>0.90000000000000213</v>
      </c>
      <c r="M5" s="54" t="s">
        <v>68</v>
      </c>
      <c r="N5" s="52">
        <v>15.7</v>
      </c>
      <c r="O5" s="61">
        <v>15.9</v>
      </c>
      <c r="P5" s="17">
        <f>SUM(O5,-N5)</f>
        <v>0.20000000000000107</v>
      </c>
      <c r="Q5" s="54" t="s">
        <v>91</v>
      </c>
      <c r="R5" s="52">
        <v>20.3</v>
      </c>
      <c r="S5" s="61">
        <v>20.9</v>
      </c>
      <c r="T5" s="17">
        <f>SUM(S5,-R5)</f>
        <v>0.59999999999999787</v>
      </c>
      <c r="U5" s="54" t="s">
        <v>91</v>
      </c>
      <c r="V5" s="52">
        <v>20.3</v>
      </c>
      <c r="W5" s="61">
        <v>23.9</v>
      </c>
      <c r="X5" s="17">
        <f>SUM(W5,-V5)</f>
        <v>3.5999999999999979</v>
      </c>
      <c r="Y5" s="54" t="s">
        <v>91</v>
      </c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f>SUM(G6,-F6)</f>
        <v>0</v>
      </c>
      <c r="I6" s="54"/>
      <c r="J6" s="52">
        <v>17.5</v>
      </c>
      <c r="K6" s="61">
        <v>17.5</v>
      </c>
      <c r="L6" s="17">
        <f>SUM(K6,-J6)</f>
        <v>0</v>
      </c>
      <c r="M6" s="54"/>
      <c r="N6" s="52">
        <v>17.5</v>
      </c>
      <c r="O6" s="61">
        <v>17.5</v>
      </c>
      <c r="P6" s="17">
        <f>SUM(O6,-N6)</f>
        <v>0</v>
      </c>
      <c r="Q6" s="54"/>
      <c r="R6" s="52">
        <v>17.5</v>
      </c>
      <c r="S6" s="61">
        <v>17.5</v>
      </c>
      <c r="T6" s="17">
        <f>SUM(S6,-R6)</f>
        <v>0</v>
      </c>
      <c r="U6" s="54"/>
      <c r="V6" s="52">
        <v>17.5</v>
      </c>
      <c r="W6" s="61">
        <v>17.5</v>
      </c>
      <c r="X6" s="17">
        <f>SUM(W6,-V6)</f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f t="shared" ref="H7" si="0">SUM(G7,-F7)</f>
        <v>0</v>
      </c>
      <c r="I7" s="54"/>
      <c r="J7" s="52">
        <v>0</v>
      </c>
      <c r="K7" s="61">
        <v>0</v>
      </c>
      <c r="L7" s="17">
        <f t="shared" ref="L7" si="1">SUM(K7,-J7)</f>
        <v>0</v>
      </c>
      <c r="M7" s="54"/>
      <c r="N7" s="52">
        <v>0</v>
      </c>
      <c r="O7" s="61">
        <v>0</v>
      </c>
      <c r="P7" s="17">
        <f t="shared" ref="P7" si="2">SUM(O7,-N7)</f>
        <v>0</v>
      </c>
      <c r="Q7" s="54"/>
      <c r="R7" s="52">
        <v>0</v>
      </c>
      <c r="S7" s="61">
        <v>0</v>
      </c>
      <c r="T7" s="17">
        <f t="shared" ref="T7" si="3">SUM(S7,-R7)</f>
        <v>0</v>
      </c>
      <c r="U7" s="54"/>
      <c r="V7" s="52">
        <v>0</v>
      </c>
      <c r="W7" s="61">
        <v>0</v>
      </c>
      <c r="X7" s="17">
        <f t="shared" ref="X7" si="4">SUM(W7,-V7)</f>
        <v>0</v>
      </c>
      <c r="Y7" s="54"/>
    </row>
    <row r="8" spans="3:25" ht="16.5" x14ac:dyDescent="0.15">
      <c r="C8" s="367"/>
      <c r="D8" s="369"/>
      <c r="E8" s="18" t="s">
        <v>16</v>
      </c>
      <c r="F8" s="49">
        <f>G8-14.4</f>
        <v>33.299999999999997</v>
      </c>
      <c r="G8" s="53">
        <v>47.699999999999996</v>
      </c>
      <c r="H8" s="19">
        <f>SUM(G8,-F8)</f>
        <v>14.399999999999999</v>
      </c>
      <c r="I8" s="45" t="s">
        <v>86</v>
      </c>
      <c r="J8" s="49">
        <f>K8-14.4</f>
        <v>36</v>
      </c>
      <c r="K8" s="53">
        <v>50.4</v>
      </c>
      <c r="L8" s="19">
        <f>SUM(K8,-J8)</f>
        <v>14.399999999999999</v>
      </c>
      <c r="M8" s="45" t="s">
        <v>86</v>
      </c>
      <c r="N8" s="49">
        <f>O8-14.4</f>
        <v>36</v>
      </c>
      <c r="O8" s="53">
        <v>50.4</v>
      </c>
      <c r="P8" s="19">
        <f>SUM(O8,-N8)</f>
        <v>14.399999999999999</v>
      </c>
      <c r="Q8" s="45" t="s">
        <v>86</v>
      </c>
      <c r="R8" s="49">
        <f>S8-14.4</f>
        <v>35.799999999999997</v>
      </c>
      <c r="S8" s="53">
        <v>50.199999999999996</v>
      </c>
      <c r="T8" s="19">
        <f>SUM(S8,-R8)</f>
        <v>14.399999999999999</v>
      </c>
      <c r="U8" s="45" t="s">
        <v>86</v>
      </c>
      <c r="V8" s="49">
        <f>W8-14.4</f>
        <v>36.1</v>
      </c>
      <c r="W8" s="53">
        <v>50.5</v>
      </c>
      <c r="X8" s="19">
        <f>SUM(W8,-V8)</f>
        <v>14.399999999999999</v>
      </c>
      <c r="Y8" s="45" t="s">
        <v>86</v>
      </c>
    </row>
    <row r="9" spans="3:25" ht="17.25" thickBot="1" x14ac:dyDescent="0.2">
      <c r="C9" s="368"/>
      <c r="D9" s="357" t="s">
        <v>20</v>
      </c>
      <c r="E9" s="358"/>
      <c r="F9" s="2">
        <f>SUM(F5:F8)</f>
        <v>66.5</v>
      </c>
      <c r="G9" s="3">
        <f>SUM(G5:G8)</f>
        <v>80.900000000000006</v>
      </c>
      <c r="H9" s="3">
        <f>SUM(H5:H8)</f>
        <v>14.399999999999999</v>
      </c>
      <c r="I9" s="20" t="s">
        <v>77</v>
      </c>
      <c r="J9" s="2">
        <f>SUM(J5:J8)</f>
        <v>69.2</v>
      </c>
      <c r="K9" s="3">
        <f>SUM(K5:K8)</f>
        <v>84.5</v>
      </c>
      <c r="L9" s="3">
        <f>SUM(L5:L8)</f>
        <v>15.3</v>
      </c>
      <c r="M9" s="20" t="s">
        <v>77</v>
      </c>
      <c r="N9" s="2">
        <f>SUM(N5:N8)</f>
        <v>69.2</v>
      </c>
      <c r="O9" s="3">
        <f>SUM(O5:O8)</f>
        <v>83.8</v>
      </c>
      <c r="P9" s="3">
        <f>SUM(P5:P8)</f>
        <v>14.6</v>
      </c>
      <c r="Q9" s="20" t="s">
        <v>77</v>
      </c>
      <c r="R9" s="2">
        <f>SUM(R5:R8)</f>
        <v>73.599999999999994</v>
      </c>
      <c r="S9" s="3">
        <f>SUM(S5:S8)</f>
        <v>88.6</v>
      </c>
      <c r="T9" s="3">
        <f>SUM(T5:T8)</f>
        <v>14.999999999999996</v>
      </c>
      <c r="U9" s="20" t="s">
        <v>77</v>
      </c>
      <c r="V9" s="2">
        <f>SUM(V5:V8)</f>
        <v>73.900000000000006</v>
      </c>
      <c r="W9" s="3">
        <f>SUM(W5:W8)</f>
        <v>91.9</v>
      </c>
      <c r="X9" s="3">
        <f>SUM(X5:X8)</f>
        <v>17.999999999999996</v>
      </c>
      <c r="Y9" s="20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v>45025</v>
      </c>
      <c r="G11" s="318"/>
      <c r="H11" s="318"/>
      <c r="I11" s="319"/>
      <c r="J11" s="317">
        <v>45026</v>
      </c>
      <c r="K11" s="318"/>
      <c r="L11" s="318"/>
      <c r="M11" s="319"/>
      <c r="N11" s="317">
        <v>45027</v>
      </c>
      <c r="O11" s="318"/>
      <c r="P11" s="318"/>
      <c r="Q11" s="319"/>
      <c r="R11" s="317">
        <v>45028</v>
      </c>
      <c r="S11" s="318"/>
      <c r="T11" s="318"/>
      <c r="U11" s="319"/>
      <c r="V11" s="317">
        <v>45029</v>
      </c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1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58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67</v>
      </c>
      <c r="J17" s="52">
        <v>-34</v>
      </c>
      <c r="K17" s="61">
        <v>0</v>
      </c>
      <c r="L17" s="17">
        <v>34</v>
      </c>
      <c r="M17" s="63" t="s">
        <v>87</v>
      </c>
      <c r="N17" s="52">
        <v>-34</v>
      </c>
      <c r="O17" s="61">
        <v>0</v>
      </c>
      <c r="P17" s="17">
        <v>34</v>
      </c>
      <c r="Q17" s="63" t="s">
        <v>87</v>
      </c>
      <c r="R17" s="52">
        <v>-34</v>
      </c>
      <c r="S17" s="61">
        <v>0</v>
      </c>
      <c r="T17" s="17">
        <v>34</v>
      </c>
      <c r="U17" s="63" t="s">
        <v>87</v>
      </c>
      <c r="V17" s="52">
        <v>-34</v>
      </c>
      <c r="W17" s="61">
        <v>0</v>
      </c>
      <c r="X17" s="17">
        <v>34</v>
      </c>
      <c r="Y17" s="63" t="s">
        <v>87</v>
      </c>
    </row>
    <row r="18" spans="3:25" ht="16.5" x14ac:dyDescent="0.15">
      <c r="C18" s="360"/>
      <c r="D18" s="353"/>
      <c r="E18" s="24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0</v>
      </c>
      <c r="T18" s="17">
        <v>34</v>
      </c>
      <c r="U18" s="58" t="s">
        <v>87</v>
      </c>
      <c r="V18" s="52">
        <v>-34</v>
      </c>
      <c r="W18" s="61">
        <v>-34</v>
      </c>
      <c r="X18" s="17">
        <v>0</v>
      </c>
      <c r="Y18" s="58"/>
    </row>
    <row r="19" spans="3:25" ht="16.5" x14ac:dyDescent="0.15">
      <c r="C19" s="360"/>
      <c r="D19" s="353"/>
      <c r="E19" s="24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0</v>
      </c>
      <c r="P19" s="17">
        <v>34</v>
      </c>
      <c r="Q19" s="58" t="s">
        <v>87</v>
      </c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58"/>
    </row>
    <row r="20" spans="3:25" ht="16.5" x14ac:dyDescent="0.15">
      <c r="C20" s="360"/>
      <c r="D20" s="354"/>
      <c r="E20" s="24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0</v>
      </c>
      <c r="P20" s="17">
        <v>34</v>
      </c>
      <c r="Q20" s="58" t="s">
        <v>87</v>
      </c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58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-219.2</v>
      </c>
      <c r="H21" s="3">
        <v>34</v>
      </c>
      <c r="I21" s="25" t="s">
        <v>77</v>
      </c>
      <c r="J21" s="2">
        <v>-253.2</v>
      </c>
      <c r="K21" s="3">
        <v>-219.2</v>
      </c>
      <c r="L21" s="3">
        <v>34</v>
      </c>
      <c r="M21" s="25" t="s">
        <v>77</v>
      </c>
      <c r="N21" s="2">
        <v>-253.2</v>
      </c>
      <c r="O21" s="3">
        <v>-151.19999999999999</v>
      </c>
      <c r="P21" s="3">
        <v>102</v>
      </c>
      <c r="Q21" s="25" t="s">
        <v>77</v>
      </c>
      <c r="R21" s="2">
        <v>-253.2</v>
      </c>
      <c r="S21" s="3">
        <v>-185.2</v>
      </c>
      <c r="T21" s="3">
        <v>68</v>
      </c>
      <c r="U21" s="25" t="s">
        <v>77</v>
      </c>
      <c r="V21" s="2">
        <v>-253.2</v>
      </c>
      <c r="W21" s="3">
        <v>-219.2</v>
      </c>
      <c r="X21" s="3">
        <v>34</v>
      </c>
      <c r="Y21" s="25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v>45025</v>
      </c>
      <c r="G23" s="318"/>
      <c r="H23" s="318"/>
      <c r="I23" s="319"/>
      <c r="J23" s="317">
        <v>45026</v>
      </c>
      <c r="K23" s="318"/>
      <c r="L23" s="318"/>
      <c r="M23" s="319"/>
      <c r="N23" s="317">
        <v>45027</v>
      </c>
      <c r="O23" s="318"/>
      <c r="P23" s="318"/>
      <c r="Q23" s="319"/>
      <c r="R23" s="317">
        <v>45028</v>
      </c>
      <c r="S23" s="318"/>
      <c r="T23" s="318"/>
      <c r="U23" s="319"/>
      <c r="V23" s="317">
        <v>45029</v>
      </c>
      <c r="W23" s="318"/>
      <c r="X23" s="318"/>
      <c r="Y23" s="319"/>
    </row>
    <row r="24" spans="3:25" ht="16.5" x14ac:dyDescent="0.15">
      <c r="C24" s="325" t="s">
        <v>53</v>
      </c>
      <c r="D24" s="339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1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>
        <v>-5</v>
      </c>
      <c r="W25" s="55">
        <v>-5</v>
      </c>
      <c r="X25" s="26">
        <v>0</v>
      </c>
      <c r="Y25" s="4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v>45025</v>
      </c>
      <c r="G27" s="318"/>
      <c r="H27" s="318"/>
      <c r="I27" s="319"/>
      <c r="J27" s="317">
        <v>45026</v>
      </c>
      <c r="K27" s="318"/>
      <c r="L27" s="318"/>
      <c r="M27" s="319"/>
      <c r="N27" s="317">
        <v>45027</v>
      </c>
      <c r="O27" s="318"/>
      <c r="P27" s="318"/>
      <c r="Q27" s="319"/>
      <c r="R27" s="317">
        <v>45028</v>
      </c>
      <c r="S27" s="318"/>
      <c r="T27" s="318"/>
      <c r="U27" s="319"/>
      <c r="V27" s="317">
        <v>45029</v>
      </c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32</v>
      </c>
      <c r="G28" s="13" t="s">
        <v>74</v>
      </c>
      <c r="H28" s="14" t="s">
        <v>75</v>
      </c>
      <c r="I28" s="15" t="s">
        <v>76</v>
      </c>
      <c r="J28" s="27" t="s">
        <v>32</v>
      </c>
      <c r="K28" s="13" t="s">
        <v>74</v>
      </c>
      <c r="L28" s="14" t="s">
        <v>75</v>
      </c>
      <c r="M28" s="15" t="s">
        <v>76</v>
      </c>
      <c r="N28" s="27" t="s">
        <v>32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1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21.9</v>
      </c>
      <c r="G29" s="320">
        <v>21.2</v>
      </c>
      <c r="H29" s="309">
        <v>-0.69999999999999929</v>
      </c>
      <c r="I29" s="311" t="s">
        <v>88</v>
      </c>
      <c r="J29" s="59">
        <v>21.9</v>
      </c>
      <c r="K29" s="320">
        <v>21.2</v>
      </c>
      <c r="L29" s="309">
        <v>-0.69999999999999929</v>
      </c>
      <c r="M29" s="311" t="s">
        <v>72</v>
      </c>
      <c r="N29" s="59">
        <v>21.9</v>
      </c>
      <c r="O29" s="320">
        <v>21.9</v>
      </c>
      <c r="P29" s="309">
        <v>0</v>
      </c>
      <c r="Q29" s="311"/>
      <c r="R29" s="59">
        <v>21.9</v>
      </c>
      <c r="S29" s="320">
        <v>21.9</v>
      </c>
      <c r="T29" s="309">
        <v>0</v>
      </c>
      <c r="U29" s="311"/>
      <c r="V29" s="59">
        <v>21.9</v>
      </c>
      <c r="W29" s="320">
        <v>21.9</v>
      </c>
      <c r="X29" s="309">
        <v>0</v>
      </c>
      <c r="Y29" s="311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54.4</v>
      </c>
      <c r="K31" s="320">
        <v>54.4</v>
      </c>
      <c r="L31" s="309">
        <v>0</v>
      </c>
      <c r="M31" s="311"/>
      <c r="N31" s="59">
        <v>54.4</v>
      </c>
      <c r="O31" s="320">
        <v>54.4</v>
      </c>
      <c r="P31" s="309">
        <v>0</v>
      </c>
      <c r="Q31" s="311"/>
      <c r="R31" s="59">
        <v>54.4</v>
      </c>
      <c r="S31" s="320">
        <v>54.4</v>
      </c>
      <c r="T31" s="309">
        <v>0</v>
      </c>
      <c r="U31" s="311"/>
      <c r="V31" s="59">
        <v>54.4</v>
      </c>
      <c r="W31" s="320">
        <v>54.4</v>
      </c>
      <c r="X31" s="309">
        <v>0</v>
      </c>
      <c r="Y31" s="31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323"/>
    </row>
    <row r="33" spans="3:25" ht="16.5" x14ac:dyDescent="0.15">
      <c r="C33" s="350"/>
      <c r="D33" s="347" t="s">
        <v>36</v>
      </c>
      <c r="E33" s="71" t="s">
        <v>11</v>
      </c>
      <c r="F33" s="59">
        <v>49.2</v>
      </c>
      <c r="G33" s="72">
        <v>25.4</v>
      </c>
      <c r="H33" s="309">
        <v>-23.800000000000004</v>
      </c>
      <c r="I33" s="311" t="s">
        <v>88</v>
      </c>
      <c r="J33" s="59">
        <v>49.2</v>
      </c>
      <c r="K33" s="72">
        <v>49.5</v>
      </c>
      <c r="L33" s="309">
        <v>0.29999999999999716</v>
      </c>
      <c r="M33" s="311" t="s">
        <v>90</v>
      </c>
      <c r="N33" s="59">
        <v>49.2</v>
      </c>
      <c r="O33" s="74">
        <v>38.1</v>
      </c>
      <c r="P33" s="309">
        <v>-11.100000000000001</v>
      </c>
      <c r="Q33" s="311" t="s">
        <v>88</v>
      </c>
      <c r="R33" s="59">
        <v>49.2</v>
      </c>
      <c r="S33" s="74">
        <v>37.9</v>
      </c>
      <c r="T33" s="309">
        <v>-11.300000000000004</v>
      </c>
      <c r="U33" s="311" t="s">
        <v>88</v>
      </c>
      <c r="V33" s="59">
        <v>49.2</v>
      </c>
      <c r="W33" s="76">
        <v>54.4</v>
      </c>
      <c r="X33" s="309">
        <v>5.1999999999999957</v>
      </c>
      <c r="Y33" s="311" t="s">
        <v>90</v>
      </c>
    </row>
    <row r="34" spans="3:25" ht="16.5" x14ac:dyDescent="0.15">
      <c r="C34" s="350"/>
      <c r="D34" s="348"/>
      <c r="E34" s="344" t="s">
        <v>58</v>
      </c>
      <c r="F34" s="50">
        <v>0.26</v>
      </c>
      <c r="G34" s="56">
        <v>0.13</v>
      </c>
      <c r="H34" s="322"/>
      <c r="I34" s="323"/>
      <c r="J34" s="50">
        <v>0.26</v>
      </c>
      <c r="K34" s="56">
        <v>0.26</v>
      </c>
      <c r="L34" s="322"/>
      <c r="M34" s="323"/>
      <c r="N34" s="50">
        <v>0.26</v>
      </c>
      <c r="O34" s="56">
        <v>0.2</v>
      </c>
      <c r="P34" s="322"/>
      <c r="Q34" s="323"/>
      <c r="R34" s="50">
        <v>0.26</v>
      </c>
      <c r="S34" s="56">
        <v>0.2</v>
      </c>
      <c r="T34" s="322"/>
      <c r="U34" s="323"/>
      <c r="V34" s="50">
        <v>0.26</v>
      </c>
      <c r="W34" s="56">
        <v>0.28999999999999998</v>
      </c>
      <c r="X34" s="322"/>
      <c r="Y34" s="323"/>
    </row>
    <row r="35" spans="3:25" ht="13.5" customHeight="1" x14ac:dyDescent="0.15">
      <c r="C35" s="350"/>
      <c r="D35" s="349"/>
      <c r="E35" s="345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30"/>
    </row>
    <row r="36" spans="3:25" ht="16.5" x14ac:dyDescent="0.15">
      <c r="C36" s="350"/>
      <c r="D36" s="349"/>
      <c r="E36" s="346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33"/>
    </row>
    <row r="37" spans="3:25" ht="16.5" x14ac:dyDescent="0.15">
      <c r="C37" s="350"/>
      <c r="D37" s="348"/>
      <c r="E37" s="34" t="s">
        <v>12</v>
      </c>
      <c r="F37" s="52">
        <v>13</v>
      </c>
      <c r="G37" s="61">
        <v>2.1</v>
      </c>
      <c r="H37" s="17">
        <v>-10.9</v>
      </c>
      <c r="I37" s="58" t="s">
        <v>89</v>
      </c>
      <c r="J37" s="52">
        <v>13</v>
      </c>
      <c r="K37" s="61">
        <v>1.9</v>
      </c>
      <c r="L37" s="17">
        <v>-11.1</v>
      </c>
      <c r="M37" s="58" t="s">
        <v>70</v>
      </c>
      <c r="N37" s="52">
        <v>13</v>
      </c>
      <c r="O37" s="61">
        <v>5.5999999999999988</v>
      </c>
      <c r="P37" s="17">
        <v>-7.4000000000000012</v>
      </c>
      <c r="Q37" s="58" t="s">
        <v>70</v>
      </c>
      <c r="R37" s="52">
        <v>13</v>
      </c>
      <c r="S37" s="61">
        <v>1.9</v>
      </c>
      <c r="T37" s="17">
        <v>-11.1</v>
      </c>
      <c r="U37" s="58" t="s">
        <v>70</v>
      </c>
      <c r="V37" s="52">
        <v>13</v>
      </c>
      <c r="W37" s="61">
        <v>1.8</v>
      </c>
      <c r="X37" s="17">
        <v>-11.2</v>
      </c>
      <c r="Y37" s="58" t="s">
        <v>70</v>
      </c>
    </row>
    <row r="38" spans="3:25" ht="17.25" thickBot="1" x14ac:dyDescent="0.2">
      <c r="C38" s="351"/>
      <c r="D38" s="357" t="s">
        <v>20</v>
      </c>
      <c r="E38" s="358"/>
      <c r="F38" s="2">
        <v>138.5</v>
      </c>
      <c r="G38" s="3">
        <v>103.1</v>
      </c>
      <c r="H38" s="3">
        <v>-35.400000000000006</v>
      </c>
      <c r="I38" s="25"/>
      <c r="J38" s="2">
        <v>138.5</v>
      </c>
      <c r="K38" s="3">
        <v>127</v>
      </c>
      <c r="L38" s="3">
        <v>-11.500000000000002</v>
      </c>
      <c r="M38" s="25"/>
      <c r="N38" s="2">
        <v>138.5</v>
      </c>
      <c r="O38" s="3">
        <v>120</v>
      </c>
      <c r="P38" s="3">
        <v>-18.500000000000004</v>
      </c>
      <c r="Q38" s="25"/>
      <c r="R38" s="2">
        <v>138.5</v>
      </c>
      <c r="S38" s="3">
        <v>116.1</v>
      </c>
      <c r="T38" s="3">
        <v>-22.400000000000006</v>
      </c>
      <c r="U38" s="25"/>
      <c r="V38" s="2">
        <v>138.5</v>
      </c>
      <c r="W38" s="3">
        <v>132.5</v>
      </c>
      <c r="X38" s="3">
        <v>-6.0000000000000036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04">
        <v>45025</v>
      </c>
      <c r="G40" s="305"/>
      <c r="H40" s="305"/>
      <c r="I40" s="306"/>
      <c r="J40" s="304">
        <v>45026</v>
      </c>
      <c r="K40" s="305"/>
      <c r="L40" s="305"/>
      <c r="M40" s="306"/>
      <c r="N40" s="304">
        <v>45027</v>
      </c>
      <c r="O40" s="305"/>
      <c r="P40" s="305"/>
      <c r="Q40" s="306"/>
      <c r="R40" s="304">
        <v>45028</v>
      </c>
      <c r="S40" s="305"/>
      <c r="T40" s="305"/>
      <c r="U40" s="306"/>
      <c r="V40" s="304">
        <v>45029</v>
      </c>
      <c r="W40" s="305"/>
      <c r="X40" s="305"/>
      <c r="Y40" s="306"/>
    </row>
    <row r="41" spans="3:25" ht="42" customHeight="1" x14ac:dyDescent="0.25">
      <c r="C41" s="338" t="s">
        <v>38</v>
      </c>
      <c r="D41" s="339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15" t="s">
        <v>76</v>
      </c>
    </row>
    <row r="42" spans="3:25" ht="16.5" customHeight="1" x14ac:dyDescent="0.15">
      <c r="C42" s="325"/>
      <c r="D42" s="339"/>
      <c r="E42" s="342" t="s">
        <v>59</v>
      </c>
      <c r="F42" s="51">
        <v>58.3</v>
      </c>
      <c r="G42" s="307">
        <v>0</v>
      </c>
      <c r="H42" s="309">
        <v>-58.3</v>
      </c>
      <c r="I42" s="311" t="s">
        <v>68</v>
      </c>
      <c r="J42" s="51">
        <v>1</v>
      </c>
      <c r="K42" s="307">
        <v>0</v>
      </c>
      <c r="L42" s="309">
        <v>-1</v>
      </c>
      <c r="M42" s="311" t="s">
        <v>68</v>
      </c>
      <c r="N42" s="51">
        <v>11.1</v>
      </c>
      <c r="O42" s="307">
        <v>0</v>
      </c>
      <c r="P42" s="309">
        <v>-11.1</v>
      </c>
      <c r="Q42" s="311" t="s">
        <v>68</v>
      </c>
      <c r="R42" s="51">
        <v>0</v>
      </c>
      <c r="S42" s="307">
        <v>0</v>
      </c>
      <c r="T42" s="309">
        <v>0</v>
      </c>
      <c r="U42" s="311"/>
      <c r="V42" s="51">
        <v>0</v>
      </c>
      <c r="W42" s="307">
        <v>0</v>
      </c>
      <c r="X42" s="309">
        <v>0</v>
      </c>
      <c r="Y42" s="311"/>
    </row>
    <row r="43" spans="3:25" ht="17.25" thickBot="1" x14ac:dyDescent="0.2">
      <c r="C43" s="340"/>
      <c r="D43" s="341"/>
      <c r="E43" s="343"/>
      <c r="F43" s="42">
        <v>190</v>
      </c>
      <c r="G43" s="308"/>
      <c r="H43" s="310"/>
      <c r="I43" s="312"/>
      <c r="J43" s="42">
        <v>238</v>
      </c>
      <c r="K43" s="308"/>
      <c r="L43" s="310"/>
      <c r="M43" s="312"/>
      <c r="N43" s="42">
        <v>238</v>
      </c>
      <c r="O43" s="308"/>
      <c r="P43" s="310"/>
      <c r="Q43" s="312"/>
      <c r="R43" s="42">
        <v>238</v>
      </c>
      <c r="S43" s="308"/>
      <c r="T43" s="310"/>
      <c r="U43" s="312"/>
      <c r="V43" s="42">
        <v>238</v>
      </c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04">
        <v>45025</v>
      </c>
      <c r="G45" s="305"/>
      <c r="H45" s="305"/>
      <c r="I45" s="306"/>
      <c r="J45" s="304">
        <v>45026</v>
      </c>
      <c r="K45" s="305"/>
      <c r="L45" s="305"/>
      <c r="M45" s="306"/>
      <c r="N45" s="304">
        <v>45027</v>
      </c>
      <c r="O45" s="305"/>
      <c r="P45" s="305"/>
      <c r="Q45" s="306"/>
      <c r="R45" s="304">
        <v>45028</v>
      </c>
      <c r="S45" s="305"/>
      <c r="T45" s="305"/>
      <c r="U45" s="306"/>
      <c r="V45" s="304">
        <v>45029</v>
      </c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45</v>
      </c>
      <c r="G46" s="13" t="s">
        <v>74</v>
      </c>
      <c r="H46" s="14" t="s">
        <v>75</v>
      </c>
      <c r="I46" s="15" t="s">
        <v>76</v>
      </c>
      <c r="J46" s="37" t="s">
        <v>45</v>
      </c>
      <c r="K46" s="13" t="s">
        <v>74</v>
      </c>
      <c r="L46" s="14" t="s">
        <v>75</v>
      </c>
      <c r="M46" s="15" t="s">
        <v>76</v>
      </c>
      <c r="N46" s="37" t="s">
        <v>45</v>
      </c>
      <c r="O46" s="13" t="s">
        <v>74</v>
      </c>
      <c r="P46" s="14" t="s">
        <v>75</v>
      </c>
      <c r="Q46" s="15" t="s">
        <v>76</v>
      </c>
      <c r="R46" s="37" t="s">
        <v>45</v>
      </c>
      <c r="S46" s="13" t="s">
        <v>74</v>
      </c>
      <c r="T46" s="14" t="s">
        <v>75</v>
      </c>
      <c r="U46" s="15" t="s">
        <v>76</v>
      </c>
      <c r="V46" s="37" t="s">
        <v>45</v>
      </c>
      <c r="W46" s="13" t="s">
        <v>74</v>
      </c>
      <c r="X46" s="14" t="s">
        <v>75</v>
      </c>
      <c r="Y46" s="15" t="s">
        <v>76</v>
      </c>
    </row>
    <row r="47" spans="3:25" ht="16.5" x14ac:dyDescent="0.15">
      <c r="C47" s="325"/>
      <c r="D47" s="326"/>
      <c r="E47" s="335" t="s">
        <v>56</v>
      </c>
      <c r="F47" s="51">
        <v>21.8</v>
      </c>
      <c r="G47" s="307">
        <v>22</v>
      </c>
      <c r="H47" s="309">
        <v>0.19999999999999929</v>
      </c>
      <c r="I47" s="311" t="s">
        <v>67</v>
      </c>
      <c r="J47" s="51">
        <v>24.6</v>
      </c>
      <c r="K47" s="307">
        <v>24</v>
      </c>
      <c r="L47" s="309">
        <v>-0.60000000000000142</v>
      </c>
      <c r="M47" s="311" t="s">
        <v>72</v>
      </c>
      <c r="N47" s="51">
        <v>24.6</v>
      </c>
      <c r="O47" s="307">
        <v>24.8</v>
      </c>
      <c r="P47" s="309">
        <v>0.19999999999999929</v>
      </c>
      <c r="Q47" s="311" t="s">
        <v>67</v>
      </c>
      <c r="R47" s="51">
        <v>24.6</v>
      </c>
      <c r="S47" s="307">
        <v>24.8</v>
      </c>
      <c r="T47" s="309">
        <v>0.19999999999999929</v>
      </c>
      <c r="U47" s="311" t="s">
        <v>67</v>
      </c>
      <c r="V47" s="51">
        <v>24.6</v>
      </c>
      <c r="W47" s="307">
        <v>26.2</v>
      </c>
      <c r="X47" s="309">
        <v>1.5999999999999979</v>
      </c>
      <c r="Y47" s="311" t="s">
        <v>67</v>
      </c>
    </row>
    <row r="48" spans="3:25" ht="17.25" thickBot="1" x14ac:dyDescent="0.2">
      <c r="C48" s="333"/>
      <c r="D48" s="334"/>
      <c r="E48" s="336"/>
      <c r="F48" s="60">
        <v>0.65</v>
      </c>
      <c r="G48" s="308"/>
      <c r="H48" s="310"/>
      <c r="I48" s="312"/>
      <c r="J48" s="60">
        <v>0.65</v>
      </c>
      <c r="K48" s="308"/>
      <c r="L48" s="310"/>
      <c r="M48" s="312"/>
      <c r="N48" s="60">
        <v>0.65</v>
      </c>
      <c r="O48" s="308"/>
      <c r="P48" s="310"/>
      <c r="Q48" s="312"/>
      <c r="R48" s="60">
        <v>0.65</v>
      </c>
      <c r="S48" s="308"/>
      <c r="T48" s="310"/>
      <c r="U48" s="312"/>
      <c r="V48" s="60">
        <v>0.65</v>
      </c>
      <c r="W48" s="308"/>
      <c r="X48" s="310"/>
      <c r="Y48" s="312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04">
        <v>45025</v>
      </c>
      <c r="G50" s="305"/>
      <c r="H50" s="305"/>
      <c r="I50" s="306"/>
      <c r="J50" s="304">
        <v>45026</v>
      </c>
      <c r="K50" s="305"/>
      <c r="L50" s="305"/>
      <c r="M50" s="306"/>
      <c r="N50" s="304">
        <v>45027</v>
      </c>
      <c r="O50" s="305"/>
      <c r="P50" s="305"/>
      <c r="Q50" s="306"/>
      <c r="R50" s="304">
        <v>45028</v>
      </c>
      <c r="S50" s="305"/>
      <c r="T50" s="305"/>
      <c r="U50" s="306"/>
      <c r="V50" s="304">
        <v>45029</v>
      </c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44</v>
      </c>
      <c r="G51" s="39" t="s">
        <v>74</v>
      </c>
      <c r="H51" s="40" t="s">
        <v>75</v>
      </c>
      <c r="I51" s="41" t="s">
        <v>84</v>
      </c>
      <c r="J51" s="37" t="s">
        <v>44</v>
      </c>
      <c r="K51" s="39" t="s">
        <v>74</v>
      </c>
      <c r="L51" s="40" t="s">
        <v>75</v>
      </c>
      <c r="M51" s="41" t="s">
        <v>84</v>
      </c>
      <c r="N51" s="37" t="s">
        <v>44</v>
      </c>
      <c r="O51" s="39" t="s">
        <v>74</v>
      </c>
      <c r="P51" s="40" t="s">
        <v>75</v>
      </c>
      <c r="Q51" s="41" t="s">
        <v>84</v>
      </c>
      <c r="R51" s="37" t="s">
        <v>44</v>
      </c>
      <c r="S51" s="39" t="s">
        <v>74</v>
      </c>
      <c r="T51" s="40" t="s">
        <v>75</v>
      </c>
      <c r="U51" s="41" t="s">
        <v>84</v>
      </c>
      <c r="V51" s="37" t="s">
        <v>44</v>
      </c>
      <c r="W51" s="39" t="s">
        <v>74</v>
      </c>
      <c r="X51" s="40" t="s">
        <v>75</v>
      </c>
      <c r="Y51" s="41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48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21.6</v>
      </c>
      <c r="H53" s="68" t="s">
        <v>77</v>
      </c>
      <c r="I53" s="69" t="s">
        <v>69</v>
      </c>
      <c r="J53" s="66">
        <v>0</v>
      </c>
      <c r="K53" s="73">
        <v>19.5</v>
      </c>
      <c r="L53" s="68" t="s">
        <v>77</v>
      </c>
      <c r="M53" s="69" t="s">
        <v>69</v>
      </c>
      <c r="N53" s="66">
        <v>0</v>
      </c>
      <c r="O53" s="73">
        <v>19.8</v>
      </c>
      <c r="P53" s="68" t="s">
        <v>77</v>
      </c>
      <c r="Q53" s="69" t="s">
        <v>69</v>
      </c>
      <c r="R53" s="66">
        <v>0</v>
      </c>
      <c r="S53" s="73">
        <v>19.600000000000001</v>
      </c>
      <c r="T53" s="68" t="s">
        <v>77</v>
      </c>
      <c r="U53" s="69" t="s">
        <v>69</v>
      </c>
      <c r="V53" s="66">
        <v>0</v>
      </c>
      <c r="W53" s="73">
        <v>17.399999999999999</v>
      </c>
      <c r="X53" s="68" t="s">
        <v>77</v>
      </c>
      <c r="Y53" s="69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Q31:Q32"/>
    <mergeCell ref="S31:S32"/>
    <mergeCell ref="T31:T32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&amp;"メイリオ,ボールド"&amp;22日別の優先給電ルールに基づく抑制、調整状況（2023年4月）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DCF80-F484-45CA-96ED-470AAA0EFF54}">
  <sheetPr>
    <tabColor rgb="FFFFC000"/>
    <pageSetUpPr fitToPage="1"/>
  </sheetPr>
  <dimension ref="A1:Y57"/>
  <sheetViews>
    <sheetView showGridLines="0" view="pageBreakPreview" zoomScale="55" zoomScaleNormal="55" zoomScaleSheetLayoutView="55" workbookViewId="0">
      <selection activeCell="V9" sqref="V9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45032</v>
      </c>
      <c r="G3" s="315"/>
      <c r="H3" s="315"/>
      <c r="I3" s="316"/>
      <c r="J3" s="314">
        <v>45033</v>
      </c>
      <c r="K3" s="315"/>
      <c r="L3" s="315"/>
      <c r="M3" s="316"/>
      <c r="N3" s="314">
        <v>45034</v>
      </c>
      <c r="O3" s="315"/>
      <c r="P3" s="315"/>
      <c r="Q3" s="316"/>
      <c r="R3" s="314">
        <v>45036</v>
      </c>
      <c r="S3" s="315"/>
      <c r="T3" s="315"/>
      <c r="U3" s="316"/>
      <c r="V3" s="314">
        <v>45038</v>
      </c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1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20.3</v>
      </c>
      <c r="G5" s="61">
        <v>20.3</v>
      </c>
      <c r="H5" s="17">
        <v>0</v>
      </c>
      <c r="I5" s="54"/>
      <c r="J5" s="52">
        <v>15.7</v>
      </c>
      <c r="K5" s="61">
        <v>30.3</v>
      </c>
      <c r="L5" s="17">
        <v>14.600000000000001</v>
      </c>
      <c r="M5" s="54" t="s">
        <v>68</v>
      </c>
      <c r="N5" s="52">
        <v>15.7</v>
      </c>
      <c r="O5" s="61">
        <v>30.3</v>
      </c>
      <c r="P5" s="17">
        <v>14.600000000000001</v>
      </c>
      <c r="Q5" s="54" t="s">
        <v>68</v>
      </c>
      <c r="R5" s="52">
        <v>15.7</v>
      </c>
      <c r="S5" s="61">
        <v>30.3</v>
      </c>
      <c r="T5" s="17">
        <v>14.600000000000001</v>
      </c>
      <c r="U5" s="54" t="s">
        <v>68</v>
      </c>
      <c r="V5" s="52">
        <v>15.7</v>
      </c>
      <c r="W5" s="61">
        <v>15.7</v>
      </c>
      <c r="X5" s="17">
        <v>0</v>
      </c>
      <c r="Y5" s="54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v>0</v>
      </c>
      <c r="I6" s="54"/>
      <c r="J6" s="52">
        <v>17.5</v>
      </c>
      <c r="K6" s="61">
        <v>17.5</v>
      </c>
      <c r="L6" s="17">
        <v>0</v>
      </c>
      <c r="M6" s="54"/>
      <c r="N6" s="52">
        <v>17.5</v>
      </c>
      <c r="O6" s="61">
        <v>17.5</v>
      </c>
      <c r="P6" s="17">
        <v>0</v>
      </c>
      <c r="Q6" s="54"/>
      <c r="R6" s="52">
        <v>17.5</v>
      </c>
      <c r="S6" s="61">
        <v>17.5</v>
      </c>
      <c r="T6" s="17">
        <v>0</v>
      </c>
      <c r="U6" s="54"/>
      <c r="V6" s="52">
        <v>17.5</v>
      </c>
      <c r="W6" s="61">
        <v>17.5</v>
      </c>
      <c r="X6" s="17"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54"/>
    </row>
    <row r="8" spans="3:25" ht="16.5" x14ac:dyDescent="0.15">
      <c r="C8" s="367"/>
      <c r="D8" s="369"/>
      <c r="E8" s="18" t="s">
        <v>16</v>
      </c>
      <c r="F8" s="49">
        <v>33.299999999999997</v>
      </c>
      <c r="G8" s="53">
        <v>47.6</v>
      </c>
      <c r="H8" s="19">
        <v>14.300000000000004</v>
      </c>
      <c r="I8" s="45" t="s">
        <v>86</v>
      </c>
      <c r="J8" s="49">
        <v>36.200000000000003</v>
      </c>
      <c r="K8" s="53">
        <v>50.5</v>
      </c>
      <c r="L8" s="19">
        <v>14.299999999999997</v>
      </c>
      <c r="M8" s="45" t="s">
        <v>86</v>
      </c>
      <c r="N8" s="49">
        <v>36.299999999999997</v>
      </c>
      <c r="O8" s="53">
        <v>50.6</v>
      </c>
      <c r="P8" s="19">
        <v>14.300000000000004</v>
      </c>
      <c r="Q8" s="45" t="s">
        <v>66</v>
      </c>
      <c r="R8" s="49">
        <v>36.200000000000003</v>
      </c>
      <c r="S8" s="53">
        <v>50.5</v>
      </c>
      <c r="T8" s="19">
        <v>14.299999999999997</v>
      </c>
      <c r="U8" s="45" t="s">
        <v>66</v>
      </c>
      <c r="V8" s="49">
        <v>34.200000000000003</v>
      </c>
      <c r="W8" s="53">
        <v>48.5</v>
      </c>
      <c r="X8" s="19">
        <v>14.299999999999997</v>
      </c>
      <c r="Y8" s="45" t="s">
        <v>66</v>
      </c>
    </row>
    <row r="9" spans="3:25" ht="17.25" thickBot="1" x14ac:dyDescent="0.2">
      <c r="C9" s="368"/>
      <c r="D9" s="357" t="s">
        <v>20</v>
      </c>
      <c r="E9" s="358"/>
      <c r="F9" s="2">
        <v>66.5</v>
      </c>
      <c r="G9" s="3">
        <v>85.4</v>
      </c>
      <c r="H9" s="3">
        <v>18.900000000000006</v>
      </c>
      <c r="I9" s="20" t="s">
        <v>77</v>
      </c>
      <c r="J9" s="2">
        <v>69.400000000000006</v>
      </c>
      <c r="K9" s="3">
        <v>98.3</v>
      </c>
      <c r="L9" s="3">
        <v>28.9</v>
      </c>
      <c r="M9" s="20" t="s">
        <v>77</v>
      </c>
      <c r="N9" s="2">
        <v>69.5</v>
      </c>
      <c r="O9" s="3">
        <v>98.4</v>
      </c>
      <c r="P9" s="3">
        <v>28.900000000000006</v>
      </c>
      <c r="Q9" s="20" t="s">
        <v>77</v>
      </c>
      <c r="R9" s="2">
        <v>69.400000000000006</v>
      </c>
      <c r="S9" s="3">
        <v>98.3</v>
      </c>
      <c r="T9" s="3">
        <v>28.9</v>
      </c>
      <c r="U9" s="20" t="s">
        <v>77</v>
      </c>
      <c r="V9" s="2">
        <v>67.400000000000006</v>
      </c>
      <c r="W9" s="3">
        <v>81.7</v>
      </c>
      <c r="X9" s="3">
        <v>14.299999999999997</v>
      </c>
      <c r="Y9" s="20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v>45032</v>
      </c>
      <c r="G11" s="318"/>
      <c r="H11" s="318"/>
      <c r="I11" s="319"/>
      <c r="J11" s="317">
        <v>45033</v>
      </c>
      <c r="K11" s="318"/>
      <c r="L11" s="318"/>
      <c r="M11" s="319"/>
      <c r="N11" s="317">
        <v>45034</v>
      </c>
      <c r="O11" s="318"/>
      <c r="P11" s="318"/>
      <c r="Q11" s="319"/>
      <c r="R11" s="317">
        <v>45036</v>
      </c>
      <c r="S11" s="318"/>
      <c r="T11" s="318"/>
      <c r="U11" s="319"/>
      <c r="V11" s="317">
        <v>45038</v>
      </c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1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0</v>
      </c>
      <c r="T14" s="17">
        <v>26.1</v>
      </c>
      <c r="U14" s="58" t="s">
        <v>67</v>
      </c>
      <c r="V14" s="52">
        <v>-26.1</v>
      </c>
      <c r="W14" s="61">
        <v>-26.1</v>
      </c>
      <c r="X14" s="17"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58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87</v>
      </c>
      <c r="J17" s="52">
        <v>-34</v>
      </c>
      <c r="K17" s="61">
        <v>0</v>
      </c>
      <c r="L17" s="17">
        <v>34</v>
      </c>
      <c r="M17" s="63" t="s">
        <v>67</v>
      </c>
      <c r="N17" s="52">
        <v>-34</v>
      </c>
      <c r="O17" s="61">
        <v>0</v>
      </c>
      <c r="P17" s="17">
        <v>34</v>
      </c>
      <c r="Q17" s="63" t="s">
        <v>67</v>
      </c>
      <c r="R17" s="52">
        <v>-34</v>
      </c>
      <c r="S17" s="61">
        <v>0</v>
      </c>
      <c r="T17" s="17">
        <v>34</v>
      </c>
      <c r="U17" s="63" t="s">
        <v>67</v>
      </c>
      <c r="V17" s="52">
        <v>-34</v>
      </c>
      <c r="W17" s="61">
        <v>0</v>
      </c>
      <c r="X17" s="17">
        <v>34</v>
      </c>
      <c r="Y17" s="63" t="s">
        <v>67</v>
      </c>
    </row>
    <row r="18" spans="3:25" ht="16.5" x14ac:dyDescent="0.15">
      <c r="C18" s="360"/>
      <c r="D18" s="353"/>
      <c r="E18" s="24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58"/>
    </row>
    <row r="19" spans="3:25" ht="16.5" x14ac:dyDescent="0.15">
      <c r="C19" s="360"/>
      <c r="D19" s="353"/>
      <c r="E19" s="24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58"/>
    </row>
    <row r="20" spans="3:25" ht="16.5" x14ac:dyDescent="0.15">
      <c r="C20" s="360"/>
      <c r="D20" s="354"/>
      <c r="E20" s="24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58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-219.2</v>
      </c>
      <c r="H21" s="3">
        <v>34</v>
      </c>
      <c r="I21" s="25" t="s">
        <v>77</v>
      </c>
      <c r="J21" s="2">
        <v>-253.2</v>
      </c>
      <c r="K21" s="3">
        <v>-219.2</v>
      </c>
      <c r="L21" s="3">
        <v>34</v>
      </c>
      <c r="M21" s="25" t="s">
        <v>77</v>
      </c>
      <c r="N21" s="2">
        <v>-253.2</v>
      </c>
      <c r="O21" s="3">
        <v>-219.2</v>
      </c>
      <c r="P21" s="3">
        <v>34</v>
      </c>
      <c r="Q21" s="25" t="s">
        <v>77</v>
      </c>
      <c r="R21" s="2">
        <v>-253.2</v>
      </c>
      <c r="S21" s="3">
        <v>-193.1</v>
      </c>
      <c r="T21" s="3">
        <v>60.1</v>
      </c>
      <c r="U21" s="25" t="s">
        <v>77</v>
      </c>
      <c r="V21" s="2">
        <v>-253.2</v>
      </c>
      <c r="W21" s="3">
        <v>-219.2</v>
      </c>
      <c r="X21" s="3">
        <v>34</v>
      </c>
      <c r="Y21" s="25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v>45032</v>
      </c>
      <c r="G23" s="318"/>
      <c r="H23" s="318"/>
      <c r="I23" s="319"/>
      <c r="J23" s="317">
        <v>45033</v>
      </c>
      <c r="K23" s="318"/>
      <c r="L23" s="318"/>
      <c r="M23" s="319"/>
      <c r="N23" s="317">
        <v>45034</v>
      </c>
      <c r="O23" s="318"/>
      <c r="P23" s="318"/>
      <c r="Q23" s="319"/>
      <c r="R23" s="317">
        <v>45036</v>
      </c>
      <c r="S23" s="318"/>
      <c r="T23" s="318"/>
      <c r="U23" s="319"/>
      <c r="V23" s="317">
        <v>45038</v>
      </c>
      <c r="W23" s="318"/>
      <c r="X23" s="318"/>
      <c r="Y23" s="319"/>
    </row>
    <row r="24" spans="3:25" ht="16.5" x14ac:dyDescent="0.15">
      <c r="C24" s="325" t="s">
        <v>53</v>
      </c>
      <c r="D24" s="339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1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>
        <v>-5</v>
      </c>
      <c r="W25" s="55">
        <v>-5</v>
      </c>
      <c r="X25" s="26">
        <v>0</v>
      </c>
      <c r="Y25" s="4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v>45032</v>
      </c>
      <c r="G27" s="318"/>
      <c r="H27" s="318"/>
      <c r="I27" s="319"/>
      <c r="J27" s="317">
        <v>45033</v>
      </c>
      <c r="K27" s="318"/>
      <c r="L27" s="318"/>
      <c r="M27" s="319"/>
      <c r="N27" s="317">
        <v>45034</v>
      </c>
      <c r="O27" s="318"/>
      <c r="P27" s="318"/>
      <c r="Q27" s="319"/>
      <c r="R27" s="317">
        <v>45036</v>
      </c>
      <c r="S27" s="318"/>
      <c r="T27" s="318"/>
      <c r="U27" s="319"/>
      <c r="V27" s="317">
        <v>45038</v>
      </c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1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21.9</v>
      </c>
      <c r="G29" s="320">
        <v>21.9</v>
      </c>
      <c r="H29" s="309">
        <v>0</v>
      </c>
      <c r="I29" s="311"/>
      <c r="J29" s="59">
        <v>21.9</v>
      </c>
      <c r="K29" s="320">
        <v>21.9</v>
      </c>
      <c r="L29" s="309">
        <v>0</v>
      </c>
      <c r="M29" s="311"/>
      <c r="N29" s="59">
        <v>21.9</v>
      </c>
      <c r="O29" s="320">
        <v>21.9</v>
      </c>
      <c r="P29" s="309">
        <v>0</v>
      </c>
      <c r="Q29" s="311"/>
      <c r="R29" s="59">
        <v>21.9</v>
      </c>
      <c r="S29" s="320">
        <v>21.9</v>
      </c>
      <c r="T29" s="309">
        <v>0</v>
      </c>
      <c r="U29" s="311"/>
      <c r="V29" s="59">
        <v>21.9</v>
      </c>
      <c r="W29" s="320">
        <v>21.9</v>
      </c>
      <c r="X29" s="309">
        <v>0</v>
      </c>
      <c r="Y29" s="311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54.4</v>
      </c>
      <c r="K31" s="320">
        <v>54.4</v>
      </c>
      <c r="L31" s="309">
        <v>0</v>
      </c>
      <c r="M31" s="311"/>
      <c r="N31" s="59">
        <v>54.4</v>
      </c>
      <c r="O31" s="320">
        <v>54.4</v>
      </c>
      <c r="P31" s="309">
        <v>0</v>
      </c>
      <c r="Q31" s="311"/>
      <c r="R31" s="59">
        <v>54.4</v>
      </c>
      <c r="S31" s="320">
        <v>54.4</v>
      </c>
      <c r="T31" s="309">
        <v>0</v>
      </c>
      <c r="U31" s="311"/>
      <c r="V31" s="59">
        <v>54.4</v>
      </c>
      <c r="W31" s="320">
        <v>54.4</v>
      </c>
      <c r="X31" s="309">
        <v>0</v>
      </c>
      <c r="Y31" s="31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323"/>
    </row>
    <row r="33" spans="3:25" ht="16.5" x14ac:dyDescent="0.15">
      <c r="C33" s="350"/>
      <c r="D33" s="347" t="s">
        <v>36</v>
      </c>
      <c r="E33" s="75" t="s">
        <v>11</v>
      </c>
      <c r="F33" s="59">
        <v>49.2</v>
      </c>
      <c r="G33" s="76">
        <v>25.4</v>
      </c>
      <c r="H33" s="309">
        <v>-23.800000000000004</v>
      </c>
      <c r="I33" s="311" t="s">
        <v>72</v>
      </c>
      <c r="J33" s="59">
        <v>49.2</v>
      </c>
      <c r="K33" s="77">
        <v>37.5</v>
      </c>
      <c r="L33" s="309">
        <v>-11.700000000000003</v>
      </c>
      <c r="M33" s="311" t="s">
        <v>72</v>
      </c>
      <c r="N33" s="59">
        <v>49.2</v>
      </c>
      <c r="O33" s="77">
        <v>37.5</v>
      </c>
      <c r="P33" s="309">
        <v>-11.700000000000003</v>
      </c>
      <c r="Q33" s="311" t="s">
        <v>72</v>
      </c>
      <c r="R33" s="59">
        <v>49.2</v>
      </c>
      <c r="S33" s="78">
        <v>24.5</v>
      </c>
      <c r="T33" s="309">
        <v>-24.700000000000003</v>
      </c>
      <c r="U33" s="311" t="s">
        <v>72</v>
      </c>
      <c r="V33" s="59">
        <v>41.3</v>
      </c>
      <c r="W33" s="79">
        <v>19.399999999999999</v>
      </c>
      <c r="X33" s="309">
        <v>-21.9</v>
      </c>
      <c r="Y33" s="311" t="s">
        <v>72</v>
      </c>
    </row>
    <row r="34" spans="3:25" ht="16.5" x14ac:dyDescent="0.15">
      <c r="C34" s="350"/>
      <c r="D34" s="348"/>
      <c r="E34" s="344" t="s">
        <v>58</v>
      </c>
      <c r="F34" s="50">
        <v>0.26</v>
      </c>
      <c r="G34" s="56">
        <v>0.13</v>
      </c>
      <c r="H34" s="322"/>
      <c r="I34" s="323"/>
      <c r="J34" s="50">
        <v>0.26</v>
      </c>
      <c r="K34" s="56">
        <v>0.2</v>
      </c>
      <c r="L34" s="322"/>
      <c r="M34" s="323"/>
      <c r="N34" s="50">
        <v>0.26</v>
      </c>
      <c r="O34" s="56">
        <v>0.2</v>
      </c>
      <c r="P34" s="322"/>
      <c r="Q34" s="323"/>
      <c r="R34" s="50">
        <v>0.26</v>
      </c>
      <c r="S34" s="56">
        <v>0.13</v>
      </c>
      <c r="T34" s="322"/>
      <c r="U34" s="323"/>
      <c r="V34" s="50">
        <v>0.24</v>
      </c>
      <c r="W34" s="56">
        <v>0.11</v>
      </c>
      <c r="X34" s="322"/>
      <c r="Y34" s="323"/>
    </row>
    <row r="35" spans="3:25" ht="13.5" customHeight="1" x14ac:dyDescent="0.15">
      <c r="C35" s="350"/>
      <c r="D35" s="349"/>
      <c r="E35" s="345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30"/>
    </row>
    <row r="36" spans="3:25" ht="16.5" x14ac:dyDescent="0.15">
      <c r="C36" s="350"/>
      <c r="D36" s="349"/>
      <c r="E36" s="346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33"/>
    </row>
    <row r="37" spans="3:25" ht="16.5" x14ac:dyDescent="0.15">
      <c r="C37" s="350"/>
      <c r="D37" s="348"/>
      <c r="E37" s="34" t="s">
        <v>12</v>
      </c>
      <c r="F37" s="52">
        <v>13</v>
      </c>
      <c r="G37" s="61">
        <v>1.9</v>
      </c>
      <c r="H37" s="17">
        <v>-11.1</v>
      </c>
      <c r="I37" s="58" t="s">
        <v>89</v>
      </c>
      <c r="J37" s="52">
        <v>13</v>
      </c>
      <c r="K37" s="61">
        <v>1.8999999999999986</v>
      </c>
      <c r="L37" s="17">
        <v>-11.100000000000001</v>
      </c>
      <c r="M37" s="58" t="s">
        <v>89</v>
      </c>
      <c r="N37" s="52">
        <v>13</v>
      </c>
      <c r="O37" s="61">
        <v>1.9</v>
      </c>
      <c r="P37" s="17">
        <v>-11.1</v>
      </c>
      <c r="Q37" s="58" t="s">
        <v>89</v>
      </c>
      <c r="R37" s="52">
        <v>13</v>
      </c>
      <c r="S37" s="61">
        <v>1.800000000000002</v>
      </c>
      <c r="T37" s="17">
        <v>-11.199999999999998</v>
      </c>
      <c r="U37" s="58" t="s">
        <v>89</v>
      </c>
      <c r="V37" s="52">
        <v>13</v>
      </c>
      <c r="W37" s="61">
        <v>0.90000000000000147</v>
      </c>
      <c r="X37" s="17">
        <v>-12.099999999999998</v>
      </c>
      <c r="Y37" s="58" t="s">
        <v>89</v>
      </c>
    </row>
    <row r="38" spans="3:25" ht="17.25" thickBot="1" x14ac:dyDescent="0.2">
      <c r="C38" s="351"/>
      <c r="D38" s="357" t="s">
        <v>20</v>
      </c>
      <c r="E38" s="358"/>
      <c r="F38" s="2">
        <v>138.5</v>
      </c>
      <c r="G38" s="3">
        <v>103.6</v>
      </c>
      <c r="H38" s="3">
        <v>-34.900000000000006</v>
      </c>
      <c r="I38" s="25"/>
      <c r="J38" s="2">
        <v>138.5</v>
      </c>
      <c r="K38" s="3">
        <v>115.69999999999999</v>
      </c>
      <c r="L38" s="3">
        <v>-22.800000000000004</v>
      </c>
      <c r="M38" s="25"/>
      <c r="N38" s="2">
        <v>138.5</v>
      </c>
      <c r="O38" s="3">
        <v>115.7</v>
      </c>
      <c r="P38" s="3">
        <v>-22.800000000000004</v>
      </c>
      <c r="Q38" s="25"/>
      <c r="R38" s="2">
        <v>138.5</v>
      </c>
      <c r="S38" s="3">
        <v>102.6</v>
      </c>
      <c r="T38" s="3">
        <v>-35.9</v>
      </c>
      <c r="U38" s="25"/>
      <c r="V38" s="2">
        <v>130.6</v>
      </c>
      <c r="W38" s="3">
        <v>96.6</v>
      </c>
      <c r="X38" s="3">
        <v>-34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04">
        <v>45032</v>
      </c>
      <c r="G40" s="305"/>
      <c r="H40" s="305"/>
      <c r="I40" s="306"/>
      <c r="J40" s="304">
        <v>45033</v>
      </c>
      <c r="K40" s="305"/>
      <c r="L40" s="305"/>
      <c r="M40" s="306"/>
      <c r="N40" s="304">
        <v>45034</v>
      </c>
      <c r="O40" s="305"/>
      <c r="P40" s="305"/>
      <c r="Q40" s="306"/>
      <c r="R40" s="304">
        <v>45036</v>
      </c>
      <c r="S40" s="305"/>
      <c r="T40" s="305"/>
      <c r="U40" s="306"/>
      <c r="V40" s="304">
        <v>45038</v>
      </c>
      <c r="W40" s="305"/>
      <c r="X40" s="305"/>
      <c r="Y40" s="306"/>
    </row>
    <row r="41" spans="3:25" ht="42" customHeight="1" x14ac:dyDescent="0.25">
      <c r="C41" s="338" t="s">
        <v>38</v>
      </c>
      <c r="D41" s="339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15" t="s">
        <v>76</v>
      </c>
    </row>
    <row r="42" spans="3:25" ht="16.5" customHeight="1" x14ac:dyDescent="0.15">
      <c r="C42" s="325"/>
      <c r="D42" s="339"/>
      <c r="E42" s="342" t="s">
        <v>59</v>
      </c>
      <c r="F42" s="51">
        <v>34.4</v>
      </c>
      <c r="G42" s="307">
        <v>0</v>
      </c>
      <c r="H42" s="309">
        <v>-34.4</v>
      </c>
      <c r="I42" s="311" t="s">
        <v>68</v>
      </c>
      <c r="J42" s="51">
        <v>0.5</v>
      </c>
      <c r="K42" s="307">
        <v>0.5</v>
      </c>
      <c r="L42" s="309">
        <v>0</v>
      </c>
      <c r="M42" s="311"/>
      <c r="N42" s="51">
        <v>0.5</v>
      </c>
      <c r="O42" s="307">
        <v>0.5</v>
      </c>
      <c r="P42" s="309">
        <v>0</v>
      </c>
      <c r="Q42" s="311"/>
      <c r="R42" s="51">
        <v>56.1</v>
      </c>
      <c r="S42" s="307">
        <v>56.1</v>
      </c>
      <c r="T42" s="309">
        <v>0</v>
      </c>
      <c r="U42" s="311"/>
      <c r="V42" s="51">
        <v>13.9</v>
      </c>
      <c r="W42" s="307">
        <v>0</v>
      </c>
      <c r="X42" s="309">
        <v>-13.9</v>
      </c>
      <c r="Y42" s="311" t="s">
        <v>68</v>
      </c>
    </row>
    <row r="43" spans="3:25" ht="17.25" thickBot="1" x14ac:dyDescent="0.2">
      <c r="C43" s="340"/>
      <c r="D43" s="341"/>
      <c r="E43" s="343"/>
      <c r="F43" s="42">
        <v>189</v>
      </c>
      <c r="G43" s="308"/>
      <c r="H43" s="310"/>
      <c r="I43" s="312"/>
      <c r="J43" s="42">
        <v>215.1</v>
      </c>
      <c r="K43" s="308"/>
      <c r="L43" s="310"/>
      <c r="M43" s="312"/>
      <c r="N43" s="42">
        <v>223.6</v>
      </c>
      <c r="O43" s="308"/>
      <c r="P43" s="310"/>
      <c r="Q43" s="312"/>
      <c r="R43" s="42">
        <v>215.6</v>
      </c>
      <c r="S43" s="308"/>
      <c r="T43" s="310"/>
      <c r="U43" s="312"/>
      <c r="V43" s="42">
        <v>188</v>
      </c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04">
        <v>45032</v>
      </c>
      <c r="G45" s="305"/>
      <c r="H45" s="305"/>
      <c r="I45" s="306"/>
      <c r="J45" s="304">
        <v>45033</v>
      </c>
      <c r="K45" s="305"/>
      <c r="L45" s="305"/>
      <c r="M45" s="306"/>
      <c r="N45" s="304">
        <v>45034</v>
      </c>
      <c r="O45" s="305"/>
      <c r="P45" s="305"/>
      <c r="Q45" s="306"/>
      <c r="R45" s="304">
        <v>45036</v>
      </c>
      <c r="S45" s="305"/>
      <c r="T45" s="305"/>
      <c r="U45" s="306"/>
      <c r="V45" s="304">
        <v>45038</v>
      </c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45</v>
      </c>
      <c r="G46" s="13" t="s">
        <v>74</v>
      </c>
      <c r="H46" s="14" t="s">
        <v>75</v>
      </c>
      <c r="I46" s="15" t="s">
        <v>76</v>
      </c>
      <c r="J46" s="37" t="s">
        <v>45</v>
      </c>
      <c r="K46" s="13" t="s">
        <v>74</v>
      </c>
      <c r="L46" s="14" t="s">
        <v>75</v>
      </c>
      <c r="M46" s="15" t="s">
        <v>76</v>
      </c>
      <c r="N46" s="37" t="s">
        <v>45</v>
      </c>
      <c r="O46" s="13" t="s">
        <v>74</v>
      </c>
      <c r="P46" s="14" t="s">
        <v>75</v>
      </c>
      <c r="Q46" s="15" t="s">
        <v>76</v>
      </c>
      <c r="R46" s="37" t="s">
        <v>45</v>
      </c>
      <c r="S46" s="13" t="s">
        <v>74</v>
      </c>
      <c r="T46" s="14" t="s">
        <v>75</v>
      </c>
      <c r="U46" s="15" t="s">
        <v>76</v>
      </c>
      <c r="V46" s="37" t="s">
        <v>45</v>
      </c>
      <c r="W46" s="13" t="s">
        <v>74</v>
      </c>
      <c r="X46" s="14" t="s">
        <v>75</v>
      </c>
      <c r="Y46" s="15" t="s">
        <v>76</v>
      </c>
    </row>
    <row r="47" spans="3:25" ht="16.5" x14ac:dyDescent="0.15">
      <c r="C47" s="325"/>
      <c r="D47" s="326"/>
      <c r="E47" s="335" t="s">
        <v>56</v>
      </c>
      <c r="F47" s="51">
        <v>24.6</v>
      </c>
      <c r="G47" s="307">
        <v>24.8</v>
      </c>
      <c r="H47" s="309">
        <v>0.19999999999999929</v>
      </c>
      <c r="I47" s="311" t="s">
        <v>67</v>
      </c>
      <c r="J47" s="51">
        <v>24.6</v>
      </c>
      <c r="K47" s="307">
        <v>28.2</v>
      </c>
      <c r="L47" s="309">
        <v>3.5999999999999979</v>
      </c>
      <c r="M47" s="311" t="s">
        <v>67</v>
      </c>
      <c r="N47" s="51">
        <v>21.2</v>
      </c>
      <c r="O47" s="307">
        <v>22.1</v>
      </c>
      <c r="P47" s="309">
        <v>0.90000000000000213</v>
      </c>
      <c r="Q47" s="311" t="s">
        <v>67</v>
      </c>
      <c r="R47" s="51">
        <v>21.2</v>
      </c>
      <c r="S47" s="307">
        <v>21.7</v>
      </c>
      <c r="T47" s="309">
        <v>0.5</v>
      </c>
      <c r="U47" s="311" t="s">
        <v>67</v>
      </c>
      <c r="V47" s="51">
        <v>21.2</v>
      </c>
      <c r="W47" s="307">
        <v>21.4</v>
      </c>
      <c r="X47" s="309">
        <v>0.19999999999999929</v>
      </c>
      <c r="Y47" s="311" t="s">
        <v>67</v>
      </c>
    </row>
    <row r="48" spans="3:25" ht="17.25" thickBot="1" x14ac:dyDescent="0.2">
      <c r="C48" s="333"/>
      <c r="D48" s="334"/>
      <c r="E48" s="336"/>
      <c r="F48" s="60">
        <v>0.65</v>
      </c>
      <c r="G48" s="308"/>
      <c r="H48" s="310"/>
      <c r="I48" s="312"/>
      <c r="J48" s="60">
        <v>0.65</v>
      </c>
      <c r="K48" s="308"/>
      <c r="L48" s="310"/>
      <c r="M48" s="312"/>
      <c r="N48" s="60">
        <v>0.69</v>
      </c>
      <c r="O48" s="308"/>
      <c r="P48" s="310"/>
      <c r="Q48" s="312"/>
      <c r="R48" s="60">
        <v>0.69</v>
      </c>
      <c r="S48" s="308"/>
      <c r="T48" s="310"/>
      <c r="U48" s="312"/>
      <c r="V48" s="60">
        <v>0.69</v>
      </c>
      <c r="W48" s="308"/>
      <c r="X48" s="310"/>
      <c r="Y48" s="312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04">
        <v>45032</v>
      </c>
      <c r="G50" s="305"/>
      <c r="H50" s="305"/>
      <c r="I50" s="306"/>
      <c r="J50" s="304">
        <v>45033</v>
      </c>
      <c r="K50" s="305"/>
      <c r="L50" s="305"/>
      <c r="M50" s="306"/>
      <c r="N50" s="304">
        <v>45034</v>
      </c>
      <c r="O50" s="305"/>
      <c r="P50" s="305"/>
      <c r="Q50" s="306"/>
      <c r="R50" s="304">
        <v>45036</v>
      </c>
      <c r="S50" s="305"/>
      <c r="T50" s="305"/>
      <c r="U50" s="306"/>
      <c r="V50" s="304">
        <v>45038</v>
      </c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44</v>
      </c>
      <c r="G51" s="39" t="s">
        <v>74</v>
      </c>
      <c r="H51" s="40" t="s">
        <v>75</v>
      </c>
      <c r="I51" s="41" t="s">
        <v>84</v>
      </c>
      <c r="J51" s="37" t="s">
        <v>44</v>
      </c>
      <c r="K51" s="39" t="s">
        <v>74</v>
      </c>
      <c r="L51" s="40" t="s">
        <v>75</v>
      </c>
      <c r="M51" s="41" t="s">
        <v>84</v>
      </c>
      <c r="N51" s="37" t="s">
        <v>44</v>
      </c>
      <c r="O51" s="39" t="s">
        <v>74</v>
      </c>
      <c r="P51" s="40" t="s">
        <v>75</v>
      </c>
      <c r="Q51" s="41" t="s">
        <v>84</v>
      </c>
      <c r="R51" s="37" t="s">
        <v>44</v>
      </c>
      <c r="S51" s="39" t="s">
        <v>74</v>
      </c>
      <c r="T51" s="40" t="s">
        <v>75</v>
      </c>
      <c r="U51" s="41" t="s">
        <v>84</v>
      </c>
      <c r="V51" s="37" t="s">
        <v>44</v>
      </c>
      <c r="W51" s="39" t="s">
        <v>74</v>
      </c>
      <c r="X51" s="40" t="s">
        <v>75</v>
      </c>
      <c r="Y51" s="41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48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18.100000000000001</v>
      </c>
      <c r="H53" s="68" t="s">
        <v>77</v>
      </c>
      <c r="I53" s="69" t="s">
        <v>69</v>
      </c>
      <c r="J53" s="66">
        <v>0</v>
      </c>
      <c r="K53" s="73">
        <v>18.8</v>
      </c>
      <c r="L53" s="68" t="s">
        <v>77</v>
      </c>
      <c r="M53" s="69" t="s">
        <v>69</v>
      </c>
      <c r="N53" s="66">
        <v>0</v>
      </c>
      <c r="O53" s="73">
        <v>19</v>
      </c>
      <c r="P53" s="68" t="s">
        <v>77</v>
      </c>
      <c r="Q53" s="69" t="s">
        <v>69</v>
      </c>
      <c r="R53" s="66">
        <v>0</v>
      </c>
      <c r="S53" s="73">
        <v>20.3</v>
      </c>
      <c r="T53" s="68" t="s">
        <v>77</v>
      </c>
      <c r="U53" s="69" t="s">
        <v>69</v>
      </c>
      <c r="V53" s="66">
        <v>0</v>
      </c>
      <c r="W53" s="73">
        <v>21.4</v>
      </c>
      <c r="X53" s="68" t="s">
        <v>77</v>
      </c>
      <c r="Y53" s="69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Q31:Q32"/>
    <mergeCell ref="S31:S32"/>
    <mergeCell ref="T31:T32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&amp;"メイリオ,ボールド"&amp;22日別の優先給電ルールに基づく抑制、調整状況（2023年4月）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6D28-F12A-4906-A9F6-87A90C4DC45C}">
  <sheetPr>
    <tabColor rgb="FFFFC000"/>
    <pageSetUpPr fitToPage="1"/>
  </sheetPr>
  <dimension ref="A1:Y57"/>
  <sheetViews>
    <sheetView showGridLines="0" view="pageBreakPreview" zoomScale="70" zoomScaleNormal="55" zoomScaleSheetLayoutView="70" workbookViewId="0">
      <selection activeCell="V9" sqref="V9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45039</v>
      </c>
      <c r="G3" s="315"/>
      <c r="H3" s="315"/>
      <c r="I3" s="316"/>
      <c r="J3" s="314">
        <v>45042</v>
      </c>
      <c r="K3" s="315"/>
      <c r="L3" s="315"/>
      <c r="M3" s="316"/>
      <c r="N3" s="314">
        <v>45043</v>
      </c>
      <c r="O3" s="315"/>
      <c r="P3" s="315"/>
      <c r="Q3" s="316"/>
      <c r="R3" s="314">
        <v>45044</v>
      </c>
      <c r="S3" s="315"/>
      <c r="T3" s="315"/>
      <c r="U3" s="316"/>
      <c r="V3" s="314">
        <v>45046</v>
      </c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1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15.7</v>
      </c>
      <c r="G5" s="61">
        <v>15.8</v>
      </c>
      <c r="H5" s="17">
        <v>0.10000000000000142</v>
      </c>
      <c r="I5" s="54" t="s">
        <v>68</v>
      </c>
      <c r="J5" s="52">
        <v>15.7</v>
      </c>
      <c r="K5" s="61">
        <v>30.3</v>
      </c>
      <c r="L5" s="17">
        <v>14.600000000000001</v>
      </c>
      <c r="M5" s="54" t="s">
        <v>91</v>
      </c>
      <c r="N5" s="52">
        <v>15.7</v>
      </c>
      <c r="O5" s="61">
        <v>31.3</v>
      </c>
      <c r="P5" s="17">
        <v>15.600000000000001</v>
      </c>
      <c r="Q5" s="54" t="s">
        <v>91</v>
      </c>
      <c r="R5" s="52">
        <v>15.7</v>
      </c>
      <c r="S5" s="61">
        <v>30.3</v>
      </c>
      <c r="T5" s="17">
        <v>14.600000000000001</v>
      </c>
      <c r="U5" s="54" t="s">
        <v>91</v>
      </c>
      <c r="V5" s="52">
        <v>15.7</v>
      </c>
      <c r="W5" s="61">
        <v>15.7</v>
      </c>
      <c r="X5" s="17">
        <v>0</v>
      </c>
      <c r="Y5" s="54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v>0</v>
      </c>
      <c r="I6" s="54"/>
      <c r="J6" s="52">
        <v>17.5</v>
      </c>
      <c r="K6" s="61">
        <v>17.5</v>
      </c>
      <c r="L6" s="17">
        <v>0</v>
      </c>
      <c r="M6" s="54"/>
      <c r="N6" s="52">
        <v>17.5</v>
      </c>
      <c r="O6" s="61">
        <v>17.5</v>
      </c>
      <c r="P6" s="17">
        <v>0</v>
      </c>
      <c r="Q6" s="54"/>
      <c r="R6" s="52">
        <v>8.6999999999999993</v>
      </c>
      <c r="S6" s="61">
        <v>8.6999999999999993</v>
      </c>
      <c r="T6" s="17">
        <v>0</v>
      </c>
      <c r="U6" s="54"/>
      <c r="V6" s="52">
        <v>8.6999999999999993</v>
      </c>
      <c r="W6" s="61">
        <v>8.6999999999999993</v>
      </c>
      <c r="X6" s="17"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54"/>
    </row>
    <row r="8" spans="3:25" ht="16.5" x14ac:dyDescent="0.15">
      <c r="C8" s="367"/>
      <c r="D8" s="369"/>
      <c r="E8" s="18" t="s">
        <v>16</v>
      </c>
      <c r="F8" s="49">
        <v>33.4</v>
      </c>
      <c r="G8" s="53">
        <v>47.7</v>
      </c>
      <c r="H8" s="19">
        <v>14.300000000000004</v>
      </c>
      <c r="I8" s="45" t="s">
        <v>66</v>
      </c>
      <c r="J8" s="49">
        <v>36.200000000000003</v>
      </c>
      <c r="K8" s="53">
        <v>50.5</v>
      </c>
      <c r="L8" s="19">
        <v>14.299999999999997</v>
      </c>
      <c r="M8" s="45" t="s">
        <v>86</v>
      </c>
      <c r="N8" s="49">
        <v>36.200000000000003</v>
      </c>
      <c r="O8" s="53">
        <v>50.599999999999994</v>
      </c>
      <c r="P8" s="19">
        <v>14.399999999999991</v>
      </c>
      <c r="Q8" s="45" t="s">
        <v>86</v>
      </c>
      <c r="R8" s="49">
        <v>36.200000000000003</v>
      </c>
      <c r="S8" s="53">
        <v>50.5</v>
      </c>
      <c r="T8" s="19">
        <v>14.299999999999997</v>
      </c>
      <c r="U8" s="45" t="s">
        <v>86</v>
      </c>
      <c r="V8" s="49">
        <v>33.200000000000003</v>
      </c>
      <c r="W8" s="53">
        <v>47.5</v>
      </c>
      <c r="X8" s="19">
        <v>14.299999999999997</v>
      </c>
      <c r="Y8" s="45" t="s">
        <v>86</v>
      </c>
    </row>
    <row r="9" spans="3:25" ht="17.25" thickBot="1" x14ac:dyDescent="0.2">
      <c r="C9" s="368"/>
      <c r="D9" s="357" t="s">
        <v>20</v>
      </c>
      <c r="E9" s="358"/>
      <c r="F9" s="2">
        <v>66.599999999999994</v>
      </c>
      <c r="G9" s="3">
        <v>81</v>
      </c>
      <c r="H9" s="3">
        <v>14.400000000000006</v>
      </c>
      <c r="I9" s="20" t="s">
        <v>77</v>
      </c>
      <c r="J9" s="2">
        <v>69.400000000000006</v>
      </c>
      <c r="K9" s="3">
        <v>98.3</v>
      </c>
      <c r="L9" s="3">
        <v>28.9</v>
      </c>
      <c r="M9" s="20" t="s">
        <v>77</v>
      </c>
      <c r="N9" s="2">
        <v>69.400000000000006</v>
      </c>
      <c r="O9" s="3">
        <v>99.399999999999991</v>
      </c>
      <c r="P9" s="3">
        <v>29.999999999999993</v>
      </c>
      <c r="Q9" s="20" t="s">
        <v>77</v>
      </c>
      <c r="R9" s="2">
        <v>60.6</v>
      </c>
      <c r="S9" s="3">
        <v>89.5</v>
      </c>
      <c r="T9" s="3">
        <v>28.9</v>
      </c>
      <c r="U9" s="20" t="s">
        <v>77</v>
      </c>
      <c r="V9" s="2">
        <v>57.6</v>
      </c>
      <c r="W9" s="3">
        <v>71.900000000000006</v>
      </c>
      <c r="X9" s="3">
        <v>14.299999999999997</v>
      </c>
      <c r="Y9" s="20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v>45039</v>
      </c>
      <c r="G11" s="318"/>
      <c r="H11" s="318"/>
      <c r="I11" s="319"/>
      <c r="J11" s="317">
        <v>45042</v>
      </c>
      <c r="K11" s="318"/>
      <c r="L11" s="318"/>
      <c r="M11" s="319"/>
      <c r="N11" s="317">
        <v>45043</v>
      </c>
      <c r="O11" s="318"/>
      <c r="P11" s="318"/>
      <c r="Q11" s="319"/>
      <c r="R11" s="317">
        <v>45044</v>
      </c>
      <c r="S11" s="318"/>
      <c r="T11" s="318"/>
      <c r="U11" s="319"/>
      <c r="V11" s="317">
        <v>45046</v>
      </c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1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0</v>
      </c>
      <c r="L15" s="17">
        <v>32.5</v>
      </c>
      <c r="M15" s="58" t="s">
        <v>87</v>
      </c>
      <c r="N15" s="52">
        <v>-32.5</v>
      </c>
      <c r="O15" s="61">
        <v>0</v>
      </c>
      <c r="P15" s="17">
        <v>32.5</v>
      </c>
      <c r="Q15" s="58" t="s">
        <v>87</v>
      </c>
      <c r="R15" s="52">
        <v>-32.5</v>
      </c>
      <c r="S15" s="61">
        <v>0</v>
      </c>
      <c r="T15" s="17">
        <v>32.5</v>
      </c>
      <c r="U15" s="58" t="s">
        <v>87</v>
      </c>
      <c r="V15" s="52">
        <v>-32.5</v>
      </c>
      <c r="W15" s="61">
        <v>-32.5</v>
      </c>
      <c r="X15" s="17"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58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67</v>
      </c>
      <c r="J17" s="52">
        <v>-34</v>
      </c>
      <c r="K17" s="61">
        <v>0</v>
      </c>
      <c r="L17" s="17">
        <v>34</v>
      </c>
      <c r="M17" s="63" t="s">
        <v>87</v>
      </c>
      <c r="N17" s="52">
        <v>-34</v>
      </c>
      <c r="O17" s="61">
        <v>0</v>
      </c>
      <c r="P17" s="17">
        <v>34</v>
      </c>
      <c r="Q17" s="63" t="s">
        <v>87</v>
      </c>
      <c r="R17" s="52">
        <v>-34</v>
      </c>
      <c r="S17" s="61">
        <v>0</v>
      </c>
      <c r="T17" s="17">
        <v>34</v>
      </c>
      <c r="U17" s="63" t="s">
        <v>87</v>
      </c>
      <c r="V17" s="52">
        <v>-34</v>
      </c>
      <c r="W17" s="61">
        <v>0</v>
      </c>
      <c r="X17" s="17">
        <v>34</v>
      </c>
      <c r="Y17" s="63" t="s">
        <v>87</v>
      </c>
    </row>
    <row r="18" spans="3:25" ht="16.5" x14ac:dyDescent="0.15">
      <c r="C18" s="360"/>
      <c r="D18" s="353"/>
      <c r="E18" s="24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58"/>
    </row>
    <row r="19" spans="3:25" ht="16.5" x14ac:dyDescent="0.15">
      <c r="C19" s="360"/>
      <c r="D19" s="353"/>
      <c r="E19" s="24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58"/>
    </row>
    <row r="20" spans="3:25" ht="16.5" x14ac:dyDescent="0.15">
      <c r="C20" s="360"/>
      <c r="D20" s="354"/>
      <c r="E20" s="24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58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-219.2</v>
      </c>
      <c r="H21" s="3">
        <v>34</v>
      </c>
      <c r="I21" s="25" t="s">
        <v>77</v>
      </c>
      <c r="J21" s="2">
        <v>-253.2</v>
      </c>
      <c r="K21" s="3">
        <v>-186.7</v>
      </c>
      <c r="L21" s="3">
        <v>66.5</v>
      </c>
      <c r="M21" s="25" t="s">
        <v>77</v>
      </c>
      <c r="N21" s="2">
        <v>-253.2</v>
      </c>
      <c r="O21" s="3">
        <v>-186.7</v>
      </c>
      <c r="P21" s="3">
        <v>66.5</v>
      </c>
      <c r="Q21" s="25" t="s">
        <v>77</v>
      </c>
      <c r="R21" s="2">
        <v>-253.2</v>
      </c>
      <c r="S21" s="3">
        <v>-186.7</v>
      </c>
      <c r="T21" s="3">
        <v>66.5</v>
      </c>
      <c r="U21" s="25" t="s">
        <v>77</v>
      </c>
      <c r="V21" s="2">
        <v>-253.2</v>
      </c>
      <c r="W21" s="3">
        <v>-219.2</v>
      </c>
      <c r="X21" s="3">
        <v>34</v>
      </c>
      <c r="Y21" s="25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v>45039</v>
      </c>
      <c r="G23" s="318"/>
      <c r="H23" s="318"/>
      <c r="I23" s="319"/>
      <c r="J23" s="317">
        <v>45042</v>
      </c>
      <c r="K23" s="318"/>
      <c r="L23" s="318"/>
      <c r="M23" s="319"/>
      <c r="N23" s="317">
        <v>45043</v>
      </c>
      <c r="O23" s="318"/>
      <c r="P23" s="318"/>
      <c r="Q23" s="319"/>
      <c r="R23" s="317">
        <v>45044</v>
      </c>
      <c r="S23" s="318"/>
      <c r="T23" s="318"/>
      <c r="U23" s="319"/>
      <c r="V23" s="317">
        <v>45046</v>
      </c>
      <c r="W23" s="318"/>
      <c r="X23" s="318"/>
      <c r="Y23" s="319"/>
    </row>
    <row r="24" spans="3:25" ht="16.5" x14ac:dyDescent="0.15">
      <c r="C24" s="325" t="s">
        <v>53</v>
      </c>
      <c r="D24" s="339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1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>
        <v>-5</v>
      </c>
      <c r="W25" s="55">
        <v>-5</v>
      </c>
      <c r="X25" s="26">
        <v>0</v>
      </c>
      <c r="Y25" s="4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v>45039</v>
      </c>
      <c r="G27" s="318"/>
      <c r="H27" s="318"/>
      <c r="I27" s="319"/>
      <c r="J27" s="317">
        <v>45042</v>
      </c>
      <c r="K27" s="318"/>
      <c r="L27" s="318"/>
      <c r="M27" s="319"/>
      <c r="N27" s="317">
        <v>45043</v>
      </c>
      <c r="O27" s="318"/>
      <c r="P27" s="318"/>
      <c r="Q27" s="319"/>
      <c r="R27" s="317">
        <v>45044</v>
      </c>
      <c r="S27" s="318"/>
      <c r="T27" s="318"/>
      <c r="U27" s="319"/>
      <c r="V27" s="317">
        <v>45046</v>
      </c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1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21.9</v>
      </c>
      <c r="G29" s="320">
        <v>21.9</v>
      </c>
      <c r="H29" s="309">
        <v>0</v>
      </c>
      <c r="I29" s="311"/>
      <c r="J29" s="59">
        <v>21.9</v>
      </c>
      <c r="K29" s="320">
        <v>21.9</v>
      </c>
      <c r="L29" s="309">
        <v>0</v>
      </c>
      <c r="M29" s="311"/>
      <c r="N29" s="59">
        <v>21.9</v>
      </c>
      <c r="O29" s="320">
        <v>21.9</v>
      </c>
      <c r="P29" s="309">
        <v>0</v>
      </c>
      <c r="Q29" s="311"/>
      <c r="R29" s="59">
        <v>0</v>
      </c>
      <c r="S29" s="320">
        <v>0</v>
      </c>
      <c r="T29" s="309">
        <v>0</v>
      </c>
      <c r="U29" s="311"/>
      <c r="V29" s="59">
        <v>0</v>
      </c>
      <c r="W29" s="320">
        <v>0</v>
      </c>
      <c r="X29" s="309">
        <v>0</v>
      </c>
      <c r="Y29" s="311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</v>
      </c>
      <c r="S30" s="321">
        <v>0</v>
      </c>
      <c r="T30" s="322"/>
      <c r="U30" s="323"/>
      <c r="V30" s="57">
        <v>0</v>
      </c>
      <c r="W30" s="321">
        <v>0</v>
      </c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54.4</v>
      </c>
      <c r="K31" s="320">
        <v>54.4</v>
      </c>
      <c r="L31" s="309">
        <v>0</v>
      </c>
      <c r="M31" s="311"/>
      <c r="N31" s="59">
        <v>54.4</v>
      </c>
      <c r="O31" s="320">
        <v>54.4</v>
      </c>
      <c r="P31" s="309">
        <v>0</v>
      </c>
      <c r="Q31" s="311"/>
      <c r="R31" s="59">
        <v>54.4</v>
      </c>
      <c r="S31" s="320">
        <v>54.4</v>
      </c>
      <c r="T31" s="309">
        <v>0</v>
      </c>
      <c r="U31" s="311"/>
      <c r="V31" s="59">
        <v>27.2</v>
      </c>
      <c r="W31" s="320">
        <v>26.1</v>
      </c>
      <c r="X31" s="309">
        <v>-1.0999999999999979</v>
      </c>
      <c r="Y31" s="311" t="s">
        <v>72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323"/>
    </row>
    <row r="33" spans="3:25" ht="16.5" x14ac:dyDescent="0.15">
      <c r="C33" s="350"/>
      <c r="D33" s="347" t="s">
        <v>36</v>
      </c>
      <c r="E33" s="80" t="s">
        <v>11</v>
      </c>
      <c r="F33" s="59">
        <v>41.3</v>
      </c>
      <c r="G33" s="81">
        <v>19.399999999999999</v>
      </c>
      <c r="H33" s="309">
        <v>-21.9</v>
      </c>
      <c r="I33" s="311" t="s">
        <v>72</v>
      </c>
      <c r="J33" s="59">
        <v>41.3</v>
      </c>
      <c r="K33" s="82">
        <v>29.8</v>
      </c>
      <c r="L33" s="309">
        <v>-11.499999999999996</v>
      </c>
      <c r="M33" s="311" t="s">
        <v>72</v>
      </c>
      <c r="N33" s="59">
        <v>41.3</v>
      </c>
      <c r="O33" s="82">
        <v>29.8</v>
      </c>
      <c r="P33" s="309">
        <v>-11.499999999999996</v>
      </c>
      <c r="Q33" s="311" t="s">
        <v>88</v>
      </c>
      <c r="R33" s="59">
        <v>41.3</v>
      </c>
      <c r="S33" s="83">
        <v>29.7</v>
      </c>
      <c r="T33" s="309">
        <v>-11.599999999999998</v>
      </c>
      <c r="U33" s="311" t="s">
        <v>88</v>
      </c>
      <c r="V33" s="59">
        <v>41.3</v>
      </c>
      <c r="W33" s="83">
        <v>19.399999999999999</v>
      </c>
      <c r="X33" s="309">
        <v>-21.9</v>
      </c>
      <c r="Y33" s="311" t="s">
        <v>88</v>
      </c>
    </row>
    <row r="34" spans="3:25" ht="16.5" x14ac:dyDescent="0.15">
      <c r="C34" s="350"/>
      <c r="D34" s="348"/>
      <c r="E34" s="344" t="s">
        <v>58</v>
      </c>
      <c r="F34" s="50">
        <v>0.24</v>
      </c>
      <c r="G34" s="56">
        <v>0.11</v>
      </c>
      <c r="H34" s="322"/>
      <c r="I34" s="323"/>
      <c r="J34" s="50">
        <v>0.24</v>
      </c>
      <c r="K34" s="56">
        <v>0.17</v>
      </c>
      <c r="L34" s="322"/>
      <c r="M34" s="323"/>
      <c r="N34" s="50">
        <v>0.24</v>
      </c>
      <c r="O34" s="56">
        <v>0.17</v>
      </c>
      <c r="P34" s="322"/>
      <c r="Q34" s="323"/>
      <c r="R34" s="50">
        <v>0.24</v>
      </c>
      <c r="S34" s="56">
        <v>0.17</v>
      </c>
      <c r="T34" s="322"/>
      <c r="U34" s="323"/>
      <c r="V34" s="50">
        <v>0.24</v>
      </c>
      <c r="W34" s="56">
        <v>0.11</v>
      </c>
      <c r="X34" s="322"/>
      <c r="Y34" s="323"/>
    </row>
    <row r="35" spans="3:25" ht="13.5" customHeight="1" x14ac:dyDescent="0.15">
      <c r="C35" s="350"/>
      <c r="D35" s="349"/>
      <c r="E35" s="345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30"/>
    </row>
    <row r="36" spans="3:25" ht="16.5" x14ac:dyDescent="0.15">
      <c r="C36" s="350"/>
      <c r="D36" s="349"/>
      <c r="E36" s="346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33"/>
    </row>
    <row r="37" spans="3:25" ht="16.5" x14ac:dyDescent="0.15">
      <c r="C37" s="350"/>
      <c r="D37" s="348"/>
      <c r="E37" s="34" t="s">
        <v>12</v>
      </c>
      <c r="F37" s="52">
        <v>13</v>
      </c>
      <c r="G37" s="61">
        <v>0.8</v>
      </c>
      <c r="H37" s="17">
        <v>-12.2</v>
      </c>
      <c r="I37" s="58" t="s">
        <v>89</v>
      </c>
      <c r="J37" s="52">
        <v>13</v>
      </c>
      <c r="K37" s="61">
        <v>1</v>
      </c>
      <c r="L37" s="17">
        <v>-12</v>
      </c>
      <c r="M37" s="58" t="s">
        <v>89</v>
      </c>
      <c r="N37" s="52">
        <v>13</v>
      </c>
      <c r="O37" s="61">
        <v>1</v>
      </c>
      <c r="P37" s="17">
        <v>-12</v>
      </c>
      <c r="Q37" s="58" t="s">
        <v>70</v>
      </c>
      <c r="R37" s="52">
        <v>13</v>
      </c>
      <c r="S37" s="61">
        <v>1.1000000000000014</v>
      </c>
      <c r="T37" s="17">
        <v>-11.899999999999999</v>
      </c>
      <c r="U37" s="58" t="s">
        <v>70</v>
      </c>
      <c r="V37" s="52">
        <v>13</v>
      </c>
      <c r="W37" s="61">
        <v>0.8</v>
      </c>
      <c r="X37" s="17">
        <v>-12.2</v>
      </c>
      <c r="Y37" s="58" t="s">
        <v>70</v>
      </c>
    </row>
    <row r="38" spans="3:25" ht="17.25" thickBot="1" x14ac:dyDescent="0.2">
      <c r="C38" s="351"/>
      <c r="D38" s="357" t="s">
        <v>20</v>
      </c>
      <c r="E38" s="358"/>
      <c r="F38" s="2">
        <v>130.6</v>
      </c>
      <c r="G38" s="3">
        <v>96.499999999999986</v>
      </c>
      <c r="H38" s="3">
        <v>-34.099999999999994</v>
      </c>
      <c r="I38" s="25"/>
      <c r="J38" s="2">
        <v>130.6</v>
      </c>
      <c r="K38" s="3">
        <v>107.1</v>
      </c>
      <c r="L38" s="3">
        <v>-23.499999999999996</v>
      </c>
      <c r="M38" s="25"/>
      <c r="N38" s="2">
        <v>130.6</v>
      </c>
      <c r="O38" s="3">
        <v>107.1</v>
      </c>
      <c r="P38" s="3">
        <v>-23.499999999999996</v>
      </c>
      <c r="Q38" s="25"/>
      <c r="R38" s="2">
        <v>108.69999999999999</v>
      </c>
      <c r="S38" s="3">
        <v>85.199999999999989</v>
      </c>
      <c r="T38" s="3">
        <v>-23.499999999999996</v>
      </c>
      <c r="U38" s="25"/>
      <c r="V38" s="2">
        <v>81.5</v>
      </c>
      <c r="W38" s="3">
        <v>46.3</v>
      </c>
      <c r="X38" s="3">
        <v>-35.199999999999996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04">
        <v>45039</v>
      </c>
      <c r="G40" s="305"/>
      <c r="H40" s="305"/>
      <c r="I40" s="306"/>
      <c r="J40" s="304">
        <v>45042</v>
      </c>
      <c r="K40" s="305"/>
      <c r="L40" s="305"/>
      <c r="M40" s="306"/>
      <c r="N40" s="304">
        <v>45043</v>
      </c>
      <c r="O40" s="305"/>
      <c r="P40" s="305"/>
      <c r="Q40" s="306"/>
      <c r="R40" s="304">
        <v>45044</v>
      </c>
      <c r="S40" s="305"/>
      <c r="T40" s="305"/>
      <c r="U40" s="306"/>
      <c r="V40" s="304">
        <v>45046</v>
      </c>
      <c r="W40" s="305"/>
      <c r="X40" s="305"/>
      <c r="Y40" s="306"/>
    </row>
    <row r="41" spans="3:25" ht="42" customHeight="1" x14ac:dyDescent="0.25">
      <c r="C41" s="338" t="s">
        <v>38</v>
      </c>
      <c r="D41" s="339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15" t="s">
        <v>76</v>
      </c>
    </row>
    <row r="42" spans="3:25" ht="16.5" customHeight="1" x14ac:dyDescent="0.15">
      <c r="C42" s="325"/>
      <c r="D42" s="339"/>
      <c r="E42" s="342" t="s">
        <v>59</v>
      </c>
      <c r="F42" s="51">
        <v>36.799999999999997</v>
      </c>
      <c r="G42" s="307">
        <v>0</v>
      </c>
      <c r="H42" s="309">
        <v>-36.799999999999997</v>
      </c>
      <c r="I42" s="311" t="s">
        <v>68</v>
      </c>
      <c r="J42" s="51">
        <v>0.6</v>
      </c>
      <c r="K42" s="307">
        <v>0.6</v>
      </c>
      <c r="L42" s="309">
        <v>0</v>
      </c>
      <c r="M42" s="311"/>
      <c r="N42" s="51">
        <v>30</v>
      </c>
      <c r="O42" s="307">
        <v>0.3</v>
      </c>
      <c r="P42" s="309">
        <v>-29.7</v>
      </c>
      <c r="Q42" s="311" t="s">
        <v>91</v>
      </c>
      <c r="R42" s="51">
        <v>60.4</v>
      </c>
      <c r="S42" s="307">
        <v>0</v>
      </c>
      <c r="T42" s="309">
        <v>-60.4</v>
      </c>
      <c r="U42" s="311" t="s">
        <v>91</v>
      </c>
      <c r="V42" s="51">
        <v>3.5</v>
      </c>
      <c r="W42" s="307">
        <v>0</v>
      </c>
      <c r="X42" s="309">
        <v>-3.5</v>
      </c>
      <c r="Y42" s="311" t="s">
        <v>91</v>
      </c>
    </row>
    <row r="43" spans="3:25" ht="17.25" thickBot="1" x14ac:dyDescent="0.2">
      <c r="C43" s="340"/>
      <c r="D43" s="341"/>
      <c r="E43" s="343"/>
      <c r="F43" s="42">
        <v>190</v>
      </c>
      <c r="G43" s="308"/>
      <c r="H43" s="310"/>
      <c r="I43" s="312"/>
      <c r="J43" s="42">
        <v>215.6</v>
      </c>
      <c r="K43" s="308"/>
      <c r="L43" s="310"/>
      <c r="M43" s="312"/>
      <c r="N43" s="42">
        <v>237.3</v>
      </c>
      <c r="O43" s="308"/>
      <c r="P43" s="310"/>
      <c r="Q43" s="312"/>
      <c r="R43" s="42">
        <v>211.4</v>
      </c>
      <c r="S43" s="308"/>
      <c r="T43" s="310"/>
      <c r="U43" s="312"/>
      <c r="V43" s="42">
        <v>157.5</v>
      </c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04">
        <v>45039</v>
      </c>
      <c r="G45" s="305"/>
      <c r="H45" s="305"/>
      <c r="I45" s="306"/>
      <c r="J45" s="304">
        <v>45042</v>
      </c>
      <c r="K45" s="305"/>
      <c r="L45" s="305"/>
      <c r="M45" s="306"/>
      <c r="N45" s="304">
        <v>45043</v>
      </c>
      <c r="O45" s="305"/>
      <c r="P45" s="305"/>
      <c r="Q45" s="306"/>
      <c r="R45" s="304">
        <v>45044</v>
      </c>
      <c r="S45" s="305"/>
      <c r="T45" s="305"/>
      <c r="U45" s="306"/>
      <c r="V45" s="304">
        <v>45046</v>
      </c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45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15" t="s">
        <v>76</v>
      </c>
    </row>
    <row r="47" spans="3:25" ht="16.5" x14ac:dyDescent="0.15">
      <c r="C47" s="325"/>
      <c r="D47" s="326"/>
      <c r="E47" s="335" t="s">
        <v>56</v>
      </c>
      <c r="F47" s="51">
        <v>21.2</v>
      </c>
      <c r="G47" s="307">
        <v>21.4</v>
      </c>
      <c r="H47" s="309">
        <v>0.19999999999999929</v>
      </c>
      <c r="I47" s="311" t="s">
        <v>67</v>
      </c>
      <c r="J47" s="51">
        <v>21.2</v>
      </c>
      <c r="K47" s="307">
        <v>22.1</v>
      </c>
      <c r="L47" s="309">
        <v>0.90000000000000213</v>
      </c>
      <c r="M47" s="311" t="s">
        <v>67</v>
      </c>
      <c r="N47" s="51">
        <v>21.2</v>
      </c>
      <c r="O47" s="307">
        <v>19.399999999999999</v>
      </c>
      <c r="P47" s="309">
        <v>-1.8000000000000007</v>
      </c>
      <c r="Q47" s="311" t="s">
        <v>87</v>
      </c>
      <c r="R47" s="51">
        <v>19.399999999999999</v>
      </c>
      <c r="S47" s="307">
        <v>20.3</v>
      </c>
      <c r="T47" s="309">
        <v>0.90000000000000213</v>
      </c>
      <c r="U47" s="311"/>
      <c r="V47" s="51">
        <v>19.399999999999999</v>
      </c>
      <c r="W47" s="307">
        <v>19.399999999999999</v>
      </c>
      <c r="X47" s="309">
        <v>0</v>
      </c>
      <c r="Y47" s="311"/>
    </row>
    <row r="48" spans="3:25" ht="17.25" thickBot="1" x14ac:dyDescent="0.2">
      <c r="C48" s="333"/>
      <c r="D48" s="334"/>
      <c r="E48" s="336"/>
      <c r="F48" s="60">
        <v>0.69</v>
      </c>
      <c r="G48" s="308"/>
      <c r="H48" s="310"/>
      <c r="I48" s="312"/>
      <c r="J48" s="60">
        <v>0.69</v>
      </c>
      <c r="K48" s="308"/>
      <c r="L48" s="310"/>
      <c r="M48" s="312"/>
      <c r="N48" s="60">
        <v>0.69</v>
      </c>
      <c r="O48" s="308"/>
      <c r="P48" s="310"/>
      <c r="Q48" s="312"/>
      <c r="R48" s="60">
        <v>0.68</v>
      </c>
      <c r="S48" s="308"/>
      <c r="T48" s="310"/>
      <c r="U48" s="312"/>
      <c r="V48" s="60">
        <v>0.68</v>
      </c>
      <c r="W48" s="308"/>
      <c r="X48" s="310"/>
      <c r="Y48" s="312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04">
        <v>45039</v>
      </c>
      <c r="G50" s="305"/>
      <c r="H50" s="305"/>
      <c r="I50" s="306"/>
      <c r="J50" s="304">
        <v>45042</v>
      </c>
      <c r="K50" s="305"/>
      <c r="L50" s="305"/>
      <c r="M50" s="306"/>
      <c r="N50" s="304">
        <v>45043</v>
      </c>
      <c r="O50" s="305"/>
      <c r="P50" s="305"/>
      <c r="Q50" s="306"/>
      <c r="R50" s="304">
        <v>45044</v>
      </c>
      <c r="S50" s="305"/>
      <c r="T50" s="305"/>
      <c r="U50" s="306"/>
      <c r="V50" s="304">
        <v>45046</v>
      </c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44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41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48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21.8</v>
      </c>
      <c r="H53" s="68" t="s">
        <v>77</v>
      </c>
      <c r="I53" s="69" t="s">
        <v>69</v>
      </c>
      <c r="J53" s="66">
        <v>0</v>
      </c>
      <c r="K53" s="73">
        <v>22.599999999999998</v>
      </c>
      <c r="L53" s="68" t="s">
        <v>77</v>
      </c>
      <c r="M53" s="69" t="s">
        <v>69</v>
      </c>
      <c r="N53" s="66">
        <v>0</v>
      </c>
      <c r="O53" s="73">
        <v>22.5</v>
      </c>
      <c r="P53" s="68" t="s">
        <v>77</v>
      </c>
      <c r="Q53" s="69" t="s">
        <v>69</v>
      </c>
      <c r="R53" s="66">
        <v>0</v>
      </c>
      <c r="S53" s="73">
        <v>22.8</v>
      </c>
      <c r="T53" s="68" t="s">
        <v>77</v>
      </c>
      <c r="U53" s="69" t="s">
        <v>69</v>
      </c>
      <c r="V53" s="66">
        <v>0</v>
      </c>
      <c r="W53" s="73">
        <v>23.4</v>
      </c>
      <c r="X53" s="68" t="s">
        <v>77</v>
      </c>
      <c r="Y53" s="69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M31:M32"/>
    <mergeCell ref="O31:O32"/>
    <mergeCell ref="P31:P32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D33:D37"/>
    <mergeCell ref="H33:H34"/>
    <mergeCell ref="I33:I34"/>
    <mergeCell ref="L33:L34"/>
    <mergeCell ref="M33:M34"/>
    <mergeCell ref="P33:P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&amp;"メイリオ,ボールド"&amp;22日別の優先給電ルールに基づく抑制、調整状況（2023年4月）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BD0D7-65C7-41F9-B08C-839F0476C093}">
  <sheetPr>
    <tabColor rgb="FFFFC000"/>
  </sheetPr>
  <dimension ref="B1:O69"/>
  <sheetViews>
    <sheetView showGridLines="0" view="pageBreakPreview" zoomScale="70" zoomScaleNormal="70" zoomScaleSheetLayoutView="70" workbookViewId="0">
      <selection activeCell="E28" sqref="E28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0" t="s">
        <v>96</v>
      </c>
      <c r="G2" s="301"/>
      <c r="H2" s="300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0">
        <v>45047</v>
      </c>
      <c r="G3" s="91" t="s">
        <v>100</v>
      </c>
      <c r="H3" s="90">
        <v>45048</v>
      </c>
      <c r="I3" s="92" t="s">
        <v>147</v>
      </c>
      <c r="J3" s="93">
        <v>45049</v>
      </c>
      <c r="K3" s="92" t="s">
        <v>98</v>
      </c>
      <c r="L3" s="93">
        <v>45050</v>
      </c>
      <c r="M3" s="92" t="s">
        <v>98</v>
      </c>
      <c r="N3" s="93">
        <v>45051</v>
      </c>
      <c r="O3" s="92" t="s">
        <v>98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6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1">
        <v>73.099999999999994</v>
      </c>
      <c r="G5" s="294" t="s">
        <v>110</v>
      </c>
      <c r="H5" s="101">
        <v>73.8</v>
      </c>
      <c r="I5" s="269" t="s">
        <v>110</v>
      </c>
      <c r="J5" s="102">
        <v>71.7</v>
      </c>
      <c r="K5" s="269" t="s">
        <v>110</v>
      </c>
      <c r="L5" s="102">
        <v>55.6</v>
      </c>
      <c r="M5" s="269" t="s">
        <v>110</v>
      </c>
      <c r="N5" s="102">
        <v>56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5">
        <v>51.2</v>
      </c>
      <c r="G6" s="295"/>
      <c r="H6" s="105">
        <v>46.1</v>
      </c>
      <c r="I6" s="270"/>
      <c r="J6" s="106">
        <v>46.3</v>
      </c>
      <c r="K6" s="270"/>
      <c r="L6" s="106">
        <v>78.8</v>
      </c>
      <c r="M6" s="270"/>
      <c r="N6" s="106">
        <v>84.1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09">
        <v>410.9</v>
      </c>
      <c r="G7" s="295"/>
      <c r="H7" s="109">
        <v>411.9</v>
      </c>
      <c r="I7" s="270"/>
      <c r="J7" s="110">
        <v>413.7</v>
      </c>
      <c r="K7" s="270"/>
      <c r="L7" s="110">
        <v>413.8</v>
      </c>
      <c r="M7" s="270"/>
      <c r="N7" s="110">
        <v>413.8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3">
        <v>57.500000000000021</v>
      </c>
      <c r="G8" s="295"/>
      <c r="H8" s="113">
        <v>30.599999999999795</v>
      </c>
      <c r="I8" s="270"/>
      <c r="J8" s="114">
        <v>38.5</v>
      </c>
      <c r="K8" s="270"/>
      <c r="L8" s="114">
        <v>39.6</v>
      </c>
      <c r="M8" s="270"/>
      <c r="N8" s="114">
        <v>43.6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7">
        <v>16.3</v>
      </c>
      <c r="G9" s="295"/>
      <c r="H9" s="117">
        <v>16.2</v>
      </c>
      <c r="I9" s="270"/>
      <c r="J9" s="118">
        <v>16.3</v>
      </c>
      <c r="K9" s="270"/>
      <c r="L9" s="118">
        <v>16.5</v>
      </c>
      <c r="M9" s="270"/>
      <c r="N9" s="118">
        <v>16.3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1">
        <v>21.6</v>
      </c>
      <c r="G10" s="295"/>
      <c r="H10" s="121">
        <v>19.399999999999999</v>
      </c>
      <c r="I10" s="270"/>
      <c r="J10" s="122">
        <v>21.6</v>
      </c>
      <c r="K10" s="270"/>
      <c r="L10" s="122">
        <v>21.6</v>
      </c>
      <c r="M10" s="270"/>
      <c r="N10" s="122">
        <v>21.6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5">
        <v>22.2</v>
      </c>
      <c r="G11" s="295"/>
      <c r="H11" s="125">
        <v>23.9</v>
      </c>
      <c r="I11" s="270"/>
      <c r="J11" s="126">
        <v>22.6</v>
      </c>
      <c r="K11" s="270"/>
      <c r="L11" s="126">
        <v>22.6</v>
      </c>
      <c r="M11" s="270"/>
      <c r="N11" s="126">
        <v>22.5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8">
        <v>971.3</v>
      </c>
      <c r="G12" s="295"/>
      <c r="H12" s="128">
        <v>982.3</v>
      </c>
      <c r="I12" s="270"/>
      <c r="J12" s="129">
        <v>811.8</v>
      </c>
      <c r="K12" s="270"/>
      <c r="L12" s="129">
        <v>316.39999999999998</v>
      </c>
      <c r="M12" s="270"/>
      <c r="N12" s="129">
        <v>307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8">
        <v>16.899999999999999</v>
      </c>
      <c r="G13" s="295"/>
      <c r="H13" s="128">
        <v>4.7</v>
      </c>
      <c r="I13" s="270"/>
      <c r="J13" s="129">
        <v>11.8</v>
      </c>
      <c r="K13" s="270"/>
      <c r="L13" s="129">
        <v>10.5</v>
      </c>
      <c r="M13" s="270"/>
      <c r="N13" s="129">
        <v>18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2">
        <v>88</v>
      </c>
      <c r="G14" s="295"/>
      <c r="H14" s="132">
        <v>82.7</v>
      </c>
      <c r="I14" s="270"/>
      <c r="J14" s="133">
        <v>255</v>
      </c>
      <c r="K14" s="270"/>
      <c r="L14" s="133">
        <v>394</v>
      </c>
      <c r="M14" s="270"/>
      <c r="N14" s="133">
        <v>394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4">
        <v>1729</v>
      </c>
      <c r="G15" s="295"/>
      <c r="H15" s="134">
        <v>1691.6</v>
      </c>
      <c r="I15" s="270"/>
      <c r="J15" s="135">
        <v>1709.3</v>
      </c>
      <c r="K15" s="270"/>
      <c r="L15" s="135">
        <v>1369.4</v>
      </c>
      <c r="M15" s="270"/>
      <c r="N15" s="135">
        <v>1376.9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38">
        <v>774</v>
      </c>
      <c r="G16" s="295"/>
      <c r="H16" s="139">
        <v>810.1</v>
      </c>
      <c r="I16" s="270"/>
      <c r="J16" s="140">
        <v>706.1</v>
      </c>
      <c r="K16" s="270"/>
      <c r="L16" s="140">
        <v>685.5</v>
      </c>
      <c r="M16" s="270"/>
      <c r="N16" s="140">
        <v>705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2">
        <v>-219.2</v>
      </c>
      <c r="G17" s="295"/>
      <c r="H17" s="142">
        <v>-219.2</v>
      </c>
      <c r="I17" s="270"/>
      <c r="J17" s="143">
        <v>-219.2</v>
      </c>
      <c r="K17" s="270"/>
      <c r="L17" s="143">
        <v>-219.2</v>
      </c>
      <c r="M17" s="270"/>
      <c r="N17" s="143">
        <v>-219.2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5">
        <v>-5</v>
      </c>
      <c r="G18" s="295"/>
      <c r="H18" s="145">
        <v>-5</v>
      </c>
      <c r="I18" s="270"/>
      <c r="J18" s="146">
        <v>-5</v>
      </c>
      <c r="K18" s="270"/>
      <c r="L18" s="146">
        <v>-5</v>
      </c>
      <c r="M18" s="270"/>
      <c r="N18" s="146">
        <v>-5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8">
        <v>-104.7</v>
      </c>
      <c r="G19" s="295"/>
      <c r="H19" s="148">
        <v>-80.599999999999994</v>
      </c>
      <c r="I19" s="270"/>
      <c r="J19" s="149">
        <v>-79.599999999999994</v>
      </c>
      <c r="K19" s="270"/>
      <c r="L19" s="149">
        <v>-38.299999999999997</v>
      </c>
      <c r="M19" s="270"/>
      <c r="N19" s="149">
        <v>-118.3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1">
        <v>-10.5</v>
      </c>
      <c r="G20" s="295"/>
      <c r="H20" s="151">
        <v>-36.1</v>
      </c>
      <c r="I20" s="270"/>
      <c r="J20" s="152">
        <v>10</v>
      </c>
      <c r="K20" s="270"/>
      <c r="L20" s="152">
        <v>0</v>
      </c>
      <c r="M20" s="270"/>
      <c r="N20" s="152">
        <v>20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3">
        <v>1113.4000000000001</v>
      </c>
      <c r="G21" s="296"/>
      <c r="H21" s="153">
        <v>1150.9999999999998</v>
      </c>
      <c r="I21" s="271"/>
      <c r="J21" s="154">
        <v>999.9</v>
      </c>
      <c r="K21" s="271"/>
      <c r="L21" s="154">
        <v>948</v>
      </c>
      <c r="M21" s="271"/>
      <c r="N21" s="154">
        <v>1027.5</v>
      </c>
      <c r="O21" s="271"/>
    </row>
    <row r="22" spans="2:15" ht="17.25" thickBot="1" x14ac:dyDescent="0.2">
      <c r="B22" s="155"/>
      <c r="C22" s="156"/>
      <c r="D22" s="156"/>
      <c r="E22" s="156"/>
      <c r="F22" s="96" t="s">
        <v>103</v>
      </c>
      <c r="G22" s="157" t="s">
        <v>104</v>
      </c>
      <c r="H22" s="96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8">
        <v>1729</v>
      </c>
      <c r="G23" s="266"/>
      <c r="H23" s="158">
        <v>1691.6</v>
      </c>
      <c r="I23" s="252"/>
      <c r="J23" s="159">
        <v>1709.3</v>
      </c>
      <c r="K23" s="252"/>
      <c r="L23" s="159">
        <v>1369.4</v>
      </c>
      <c r="M23" s="252"/>
      <c r="N23" s="159">
        <v>1376.9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0">
        <v>1113.4000000000001</v>
      </c>
      <c r="G24" s="267"/>
      <c r="H24" s="160">
        <v>1150.9999999999998</v>
      </c>
      <c r="I24" s="253"/>
      <c r="J24" s="161">
        <v>999.9</v>
      </c>
      <c r="K24" s="253"/>
      <c r="L24" s="161">
        <v>948</v>
      </c>
      <c r="M24" s="253"/>
      <c r="N24" s="161">
        <v>1027.5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3">
        <v>615.59999999999991</v>
      </c>
      <c r="G25" s="268"/>
      <c r="H25" s="163">
        <v>540.60000000000014</v>
      </c>
      <c r="I25" s="254"/>
      <c r="J25" s="164">
        <v>709.4</v>
      </c>
      <c r="K25" s="254"/>
      <c r="L25" s="164">
        <v>421.40000000000009</v>
      </c>
      <c r="M25" s="254"/>
      <c r="N25" s="164">
        <v>349.40000000000009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1729</v>
      </c>
      <c r="H57" s="194">
        <f>SUM(H5:H14)</f>
        <v>1691.6</v>
      </c>
      <c r="J57" s="194">
        <f>SUM(J5:J14)</f>
        <v>1709.3</v>
      </c>
      <c r="L57" s="194">
        <f>SUM(L5:L14)</f>
        <v>1369.4</v>
      </c>
      <c r="N57" s="194">
        <f>SUM(N5:N14)</f>
        <v>1376.9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1113.4000000000001</v>
      </c>
      <c r="H59" s="195">
        <f>H16-H17-H18-H19-H20</f>
        <v>1150.9999999999998</v>
      </c>
      <c r="J59" s="195">
        <f>J16-J17-J18-J19-J20</f>
        <v>999.9</v>
      </c>
      <c r="L59" s="195">
        <f>L16-L17-L18-L19-L20</f>
        <v>948</v>
      </c>
      <c r="N59" s="195">
        <f>N16-N17-N18-N19-N20</f>
        <v>1027.5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日別の需給状況・再エネ出力抑制の必要性（2023年5月）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45B09-1B9C-4ABC-8361-7D04BF95E69B}">
  <sheetPr>
    <tabColor rgb="FFFFC000"/>
  </sheetPr>
  <dimension ref="B1:O69"/>
  <sheetViews>
    <sheetView showGridLines="0" view="pageBreakPreview" zoomScale="70" zoomScaleNormal="70" zoomScaleSheetLayoutView="70" workbookViewId="0">
      <selection activeCell="F2" sqref="F2:O25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45054</v>
      </c>
      <c r="G3" s="92" t="s">
        <v>100</v>
      </c>
      <c r="H3" s="93">
        <v>45055</v>
      </c>
      <c r="I3" s="92" t="s">
        <v>100</v>
      </c>
      <c r="J3" s="93">
        <v>45056</v>
      </c>
      <c r="K3" s="92" t="s">
        <v>100</v>
      </c>
      <c r="L3" s="93">
        <v>45057</v>
      </c>
      <c r="M3" s="92" t="s">
        <v>100</v>
      </c>
      <c r="N3" s="93">
        <v>45058</v>
      </c>
      <c r="O3" s="92" t="s">
        <v>100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85.4</v>
      </c>
      <c r="G5" s="269" t="s">
        <v>110</v>
      </c>
      <c r="H5" s="102">
        <v>97.5</v>
      </c>
      <c r="I5" s="269" t="s">
        <v>110</v>
      </c>
      <c r="J5" s="102">
        <v>94.4</v>
      </c>
      <c r="K5" s="269" t="s">
        <v>110</v>
      </c>
      <c r="L5" s="102">
        <v>84.1</v>
      </c>
      <c r="M5" s="269" t="s">
        <v>110</v>
      </c>
      <c r="N5" s="102">
        <v>86.6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111.2</v>
      </c>
      <c r="G6" s="270"/>
      <c r="H6" s="106">
        <v>105.7</v>
      </c>
      <c r="I6" s="270"/>
      <c r="J6" s="106">
        <v>111.3</v>
      </c>
      <c r="K6" s="270"/>
      <c r="L6" s="106">
        <v>114.9</v>
      </c>
      <c r="M6" s="270"/>
      <c r="N6" s="106">
        <v>106.4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413.8</v>
      </c>
      <c r="G7" s="270"/>
      <c r="H7" s="110">
        <v>410.7</v>
      </c>
      <c r="I7" s="270"/>
      <c r="J7" s="110">
        <v>414</v>
      </c>
      <c r="K7" s="270"/>
      <c r="L7" s="110">
        <v>414.1</v>
      </c>
      <c r="M7" s="270"/>
      <c r="N7" s="110">
        <v>414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50.1</v>
      </c>
      <c r="G8" s="270"/>
      <c r="H8" s="114">
        <v>61.3</v>
      </c>
      <c r="I8" s="270"/>
      <c r="J8" s="114">
        <v>60.000000000000021</v>
      </c>
      <c r="K8" s="270"/>
      <c r="L8" s="114">
        <v>64.999999999999858</v>
      </c>
      <c r="M8" s="270"/>
      <c r="N8" s="114">
        <v>62.000000000000213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16.3</v>
      </c>
      <c r="G9" s="270"/>
      <c r="H9" s="118">
        <v>14.7</v>
      </c>
      <c r="I9" s="270"/>
      <c r="J9" s="118">
        <v>16</v>
      </c>
      <c r="K9" s="270"/>
      <c r="L9" s="118">
        <v>15.2</v>
      </c>
      <c r="M9" s="270"/>
      <c r="N9" s="118">
        <v>16.3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19.399999999999999</v>
      </c>
      <c r="G10" s="270"/>
      <c r="H10" s="122">
        <v>19.399999999999999</v>
      </c>
      <c r="I10" s="270"/>
      <c r="J10" s="122">
        <v>19.399999999999999</v>
      </c>
      <c r="K10" s="270"/>
      <c r="L10" s="122">
        <v>19.399999999999999</v>
      </c>
      <c r="M10" s="270"/>
      <c r="N10" s="122">
        <v>19.399999999999999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22.2</v>
      </c>
      <c r="G11" s="270"/>
      <c r="H11" s="126">
        <v>21.2</v>
      </c>
      <c r="I11" s="270"/>
      <c r="J11" s="126">
        <v>21.5</v>
      </c>
      <c r="K11" s="270"/>
      <c r="L11" s="126">
        <v>21.2</v>
      </c>
      <c r="M11" s="270"/>
      <c r="N11" s="126">
        <v>21.3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847.7</v>
      </c>
      <c r="G12" s="270"/>
      <c r="H12" s="129">
        <v>978.8</v>
      </c>
      <c r="I12" s="270"/>
      <c r="J12" s="129">
        <v>971.1</v>
      </c>
      <c r="K12" s="270"/>
      <c r="L12" s="129">
        <v>827.6</v>
      </c>
      <c r="M12" s="270"/>
      <c r="N12" s="129">
        <v>620.20000000000005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18.7</v>
      </c>
      <c r="G13" s="270"/>
      <c r="H13" s="129">
        <v>10.7</v>
      </c>
      <c r="I13" s="270"/>
      <c r="J13" s="129">
        <v>4.4000000000000004</v>
      </c>
      <c r="K13" s="270"/>
      <c r="L13" s="129">
        <v>5.2</v>
      </c>
      <c r="M13" s="270"/>
      <c r="N13" s="129">
        <v>3.8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240.9</v>
      </c>
      <c r="G14" s="270"/>
      <c r="H14" s="133">
        <v>81.8</v>
      </c>
      <c r="I14" s="270"/>
      <c r="J14" s="133">
        <v>88</v>
      </c>
      <c r="K14" s="270"/>
      <c r="L14" s="133">
        <v>255</v>
      </c>
      <c r="M14" s="270"/>
      <c r="N14" s="133">
        <v>374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1825.7000000000003</v>
      </c>
      <c r="G15" s="270"/>
      <c r="H15" s="135">
        <v>1801.8</v>
      </c>
      <c r="I15" s="270"/>
      <c r="J15" s="135">
        <v>1800.1000000000001</v>
      </c>
      <c r="K15" s="270"/>
      <c r="L15" s="135">
        <v>1821.7</v>
      </c>
      <c r="M15" s="270"/>
      <c r="N15" s="135">
        <v>1724.0000000000002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839.7</v>
      </c>
      <c r="G16" s="270"/>
      <c r="H16" s="140">
        <v>865</v>
      </c>
      <c r="I16" s="270"/>
      <c r="J16" s="140">
        <v>875</v>
      </c>
      <c r="K16" s="270"/>
      <c r="L16" s="140">
        <v>885</v>
      </c>
      <c r="M16" s="270"/>
      <c r="N16" s="140">
        <v>855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-186.7</v>
      </c>
      <c r="G17" s="270"/>
      <c r="H17" s="143">
        <v>-186.7</v>
      </c>
      <c r="I17" s="270"/>
      <c r="J17" s="143">
        <v>-186.7</v>
      </c>
      <c r="K17" s="270"/>
      <c r="L17" s="143">
        <v>-186.7</v>
      </c>
      <c r="M17" s="270"/>
      <c r="N17" s="143">
        <v>-186.7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-5</v>
      </c>
      <c r="K18" s="270"/>
      <c r="L18" s="146">
        <v>-5</v>
      </c>
      <c r="M18" s="270"/>
      <c r="N18" s="146">
        <v>-5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-219</v>
      </c>
      <c r="G19" s="270"/>
      <c r="H19" s="149">
        <v>-219</v>
      </c>
      <c r="I19" s="270"/>
      <c r="J19" s="149">
        <v>-219</v>
      </c>
      <c r="K19" s="270"/>
      <c r="L19" s="149">
        <v>-219</v>
      </c>
      <c r="M19" s="270"/>
      <c r="N19" s="149">
        <v>-176.4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0</v>
      </c>
      <c r="M20" s="270"/>
      <c r="N20" s="152">
        <v>-7.7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1250.4000000000001</v>
      </c>
      <c r="G21" s="271"/>
      <c r="H21" s="154">
        <v>1275.7</v>
      </c>
      <c r="I21" s="271"/>
      <c r="J21" s="154">
        <v>1285.7</v>
      </c>
      <c r="K21" s="271"/>
      <c r="L21" s="154">
        <v>1295.7</v>
      </c>
      <c r="M21" s="271"/>
      <c r="N21" s="154">
        <v>1230.8000000000002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1825.7000000000003</v>
      </c>
      <c r="G23" s="252"/>
      <c r="H23" s="159">
        <v>1801.8</v>
      </c>
      <c r="I23" s="252"/>
      <c r="J23" s="159">
        <v>1800.1000000000001</v>
      </c>
      <c r="K23" s="252"/>
      <c r="L23" s="159">
        <v>1821.7</v>
      </c>
      <c r="M23" s="252"/>
      <c r="N23" s="159">
        <v>1724.0000000000002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1250.4000000000001</v>
      </c>
      <c r="G24" s="253"/>
      <c r="H24" s="161">
        <v>1275.7</v>
      </c>
      <c r="I24" s="253"/>
      <c r="J24" s="161">
        <v>1285.7</v>
      </c>
      <c r="K24" s="253"/>
      <c r="L24" s="161">
        <v>1295.7</v>
      </c>
      <c r="M24" s="253"/>
      <c r="N24" s="161">
        <v>1230.8000000000002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575.30000000000018</v>
      </c>
      <c r="G25" s="254"/>
      <c r="H25" s="164">
        <v>526.09999999999991</v>
      </c>
      <c r="I25" s="254"/>
      <c r="J25" s="164">
        <v>514.40000000000009</v>
      </c>
      <c r="K25" s="254"/>
      <c r="L25" s="164">
        <v>526</v>
      </c>
      <c r="M25" s="254"/>
      <c r="N25" s="164">
        <v>493.20000000000005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1825.7000000000003</v>
      </c>
      <c r="H57" s="194">
        <f>SUM(H5:H14)</f>
        <v>1801.8</v>
      </c>
      <c r="J57" s="194">
        <f>SUM(J5:J14)</f>
        <v>1800.1000000000001</v>
      </c>
      <c r="L57" s="194">
        <f>SUM(L5:L14)</f>
        <v>1821.7</v>
      </c>
      <c r="N57" s="194">
        <f>SUM(N5:N14)</f>
        <v>1724.0000000000002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1250.4000000000001</v>
      </c>
      <c r="H59" s="195">
        <f>H16-H17-H18-H19-H20</f>
        <v>1275.7</v>
      </c>
      <c r="J59" s="195">
        <f>J16-J17-J18-J19-J20</f>
        <v>1285.7</v>
      </c>
      <c r="L59" s="195">
        <f>L16-L17-L18-L19-L20</f>
        <v>1295.7</v>
      </c>
      <c r="N59" s="195">
        <f>N16-N17-N18-N19-N20</f>
        <v>1230.8000000000002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日別の需給状況・再エネ出力抑制の必要性（2023年5月）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9416-06A5-4DCB-84A6-EEC7CA47DFA5}">
  <sheetPr>
    <tabColor rgb="FFFFC000"/>
  </sheetPr>
  <dimension ref="B1:O69"/>
  <sheetViews>
    <sheetView showGridLines="0" view="pageBreakPreview" zoomScale="70" zoomScaleNormal="70" zoomScaleSheetLayoutView="70" workbookViewId="0">
      <selection activeCell="F2" sqref="F2:O25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45060</v>
      </c>
      <c r="G3" s="92" t="s">
        <v>147</v>
      </c>
      <c r="H3" s="93">
        <v>45061</v>
      </c>
      <c r="I3" s="92" t="s">
        <v>100</v>
      </c>
      <c r="J3" s="93">
        <v>45062</v>
      </c>
      <c r="K3" s="92" t="s">
        <v>100</v>
      </c>
      <c r="L3" s="93">
        <v>45063</v>
      </c>
      <c r="M3" s="92" t="s">
        <v>100</v>
      </c>
      <c r="N3" s="93">
        <v>45066</v>
      </c>
      <c r="O3" s="92" t="s">
        <v>147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85.7</v>
      </c>
      <c r="G5" s="269" t="s">
        <v>110</v>
      </c>
      <c r="H5" s="102">
        <v>92.8</v>
      </c>
      <c r="I5" s="269" t="s">
        <v>110</v>
      </c>
      <c r="J5" s="102">
        <v>93.9</v>
      </c>
      <c r="K5" s="269" t="s">
        <v>110</v>
      </c>
      <c r="L5" s="102">
        <v>99.3</v>
      </c>
      <c r="M5" s="269" t="s">
        <v>110</v>
      </c>
      <c r="N5" s="102">
        <v>87.6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99.3</v>
      </c>
      <c r="G6" s="270"/>
      <c r="H6" s="106">
        <v>121.5</v>
      </c>
      <c r="I6" s="270"/>
      <c r="J6" s="106">
        <v>116.9</v>
      </c>
      <c r="K6" s="270"/>
      <c r="L6" s="106">
        <v>119.3</v>
      </c>
      <c r="M6" s="270"/>
      <c r="N6" s="106">
        <v>103.6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322.3</v>
      </c>
      <c r="G7" s="270"/>
      <c r="H7" s="110">
        <v>322.2</v>
      </c>
      <c r="I7" s="270"/>
      <c r="J7" s="110">
        <v>322.10000000000002</v>
      </c>
      <c r="K7" s="270"/>
      <c r="L7" s="110">
        <v>322.10000000000002</v>
      </c>
      <c r="M7" s="270"/>
      <c r="N7" s="110">
        <v>322.10000000000002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61.900000000000361</v>
      </c>
      <c r="G8" s="270"/>
      <c r="H8" s="114">
        <v>50.300000000000033</v>
      </c>
      <c r="I8" s="270"/>
      <c r="J8" s="114">
        <v>36.600000000000037</v>
      </c>
      <c r="K8" s="270"/>
      <c r="L8" s="114">
        <v>35.5</v>
      </c>
      <c r="M8" s="270"/>
      <c r="N8" s="114">
        <v>30.8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16.3</v>
      </c>
      <c r="G9" s="270"/>
      <c r="H9" s="118">
        <v>15.3</v>
      </c>
      <c r="I9" s="270"/>
      <c r="J9" s="118">
        <v>14</v>
      </c>
      <c r="K9" s="270"/>
      <c r="L9" s="118">
        <v>16.3</v>
      </c>
      <c r="M9" s="270"/>
      <c r="N9" s="118">
        <v>13.9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19.3</v>
      </c>
      <c r="G10" s="270"/>
      <c r="H10" s="122">
        <v>17.100000000000001</v>
      </c>
      <c r="I10" s="270"/>
      <c r="J10" s="122">
        <v>17.100000000000001</v>
      </c>
      <c r="K10" s="270"/>
      <c r="L10" s="122">
        <v>17.100000000000001</v>
      </c>
      <c r="M10" s="270"/>
      <c r="N10" s="122">
        <v>19.3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20.3</v>
      </c>
      <c r="G11" s="270"/>
      <c r="H11" s="126">
        <v>19.899999999999999</v>
      </c>
      <c r="I11" s="270"/>
      <c r="J11" s="126">
        <v>19.8</v>
      </c>
      <c r="K11" s="270"/>
      <c r="L11" s="126">
        <v>19.399999999999999</v>
      </c>
      <c r="M11" s="270"/>
      <c r="N11" s="126">
        <v>18.8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920.3</v>
      </c>
      <c r="G12" s="270"/>
      <c r="H12" s="129">
        <v>972.8</v>
      </c>
      <c r="I12" s="270"/>
      <c r="J12" s="129">
        <v>978.5</v>
      </c>
      <c r="K12" s="270"/>
      <c r="L12" s="129">
        <v>956.9</v>
      </c>
      <c r="M12" s="270"/>
      <c r="N12" s="129">
        <v>842.9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3.3</v>
      </c>
      <c r="G13" s="270"/>
      <c r="H13" s="129">
        <v>6.2</v>
      </c>
      <c r="I13" s="270"/>
      <c r="J13" s="129">
        <v>6.5</v>
      </c>
      <c r="K13" s="270"/>
      <c r="L13" s="129">
        <v>4.9000000000000004</v>
      </c>
      <c r="M13" s="270"/>
      <c r="N13" s="129">
        <v>7.7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172.7</v>
      </c>
      <c r="G14" s="270"/>
      <c r="H14" s="133">
        <v>87.8</v>
      </c>
      <c r="I14" s="270"/>
      <c r="J14" s="133">
        <v>82.1</v>
      </c>
      <c r="K14" s="270"/>
      <c r="L14" s="133">
        <v>88</v>
      </c>
      <c r="M14" s="270"/>
      <c r="N14" s="133">
        <v>250.1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1721.4</v>
      </c>
      <c r="G15" s="270"/>
      <c r="H15" s="135">
        <v>1705.9</v>
      </c>
      <c r="I15" s="270"/>
      <c r="J15" s="135">
        <v>1687.5</v>
      </c>
      <c r="K15" s="270"/>
      <c r="L15" s="135">
        <v>1678.8000000000002</v>
      </c>
      <c r="M15" s="270"/>
      <c r="N15" s="135">
        <v>1696.7999999999997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736</v>
      </c>
      <c r="G16" s="270"/>
      <c r="H16" s="140">
        <v>875</v>
      </c>
      <c r="I16" s="270"/>
      <c r="J16" s="140">
        <v>936.1</v>
      </c>
      <c r="K16" s="270"/>
      <c r="L16" s="140">
        <v>955</v>
      </c>
      <c r="M16" s="270"/>
      <c r="N16" s="140">
        <v>830.8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-186.7</v>
      </c>
      <c r="G17" s="270"/>
      <c r="H17" s="143">
        <v>-186.7</v>
      </c>
      <c r="I17" s="270"/>
      <c r="J17" s="143">
        <v>-186.7</v>
      </c>
      <c r="K17" s="270"/>
      <c r="L17" s="143">
        <v>-160.6</v>
      </c>
      <c r="M17" s="270"/>
      <c r="N17" s="143">
        <v>-186.7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-5</v>
      </c>
      <c r="K18" s="270"/>
      <c r="L18" s="146">
        <v>-5</v>
      </c>
      <c r="M18" s="270"/>
      <c r="N18" s="146">
        <v>-5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-182</v>
      </c>
      <c r="G19" s="270"/>
      <c r="H19" s="149">
        <v>-219</v>
      </c>
      <c r="I19" s="270"/>
      <c r="J19" s="149">
        <v>-219</v>
      </c>
      <c r="K19" s="270"/>
      <c r="L19" s="149">
        <v>-219</v>
      </c>
      <c r="M19" s="270"/>
      <c r="N19" s="149">
        <v>-161.30000000000001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0</v>
      </c>
      <c r="M20" s="270"/>
      <c r="N20" s="152">
        <v>-7.5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1109.7</v>
      </c>
      <c r="G21" s="271"/>
      <c r="H21" s="154">
        <v>1285.7</v>
      </c>
      <c r="I21" s="271"/>
      <c r="J21" s="154">
        <v>1346.8</v>
      </c>
      <c r="K21" s="271"/>
      <c r="L21" s="154">
        <v>1339.6</v>
      </c>
      <c r="M21" s="271"/>
      <c r="N21" s="154">
        <v>1191.3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1721.4</v>
      </c>
      <c r="G23" s="252"/>
      <c r="H23" s="159">
        <v>1705.9</v>
      </c>
      <c r="I23" s="252"/>
      <c r="J23" s="159">
        <v>1687.5</v>
      </c>
      <c r="K23" s="252"/>
      <c r="L23" s="159">
        <v>1678.8000000000002</v>
      </c>
      <c r="M23" s="252"/>
      <c r="N23" s="159">
        <v>1696.7999999999997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1109.7</v>
      </c>
      <c r="G24" s="253"/>
      <c r="H24" s="161">
        <v>1285.7</v>
      </c>
      <c r="I24" s="253"/>
      <c r="J24" s="161">
        <v>1346.8</v>
      </c>
      <c r="K24" s="253"/>
      <c r="L24" s="161">
        <v>1339.6</v>
      </c>
      <c r="M24" s="253"/>
      <c r="N24" s="161">
        <v>1191.3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611.70000000000005</v>
      </c>
      <c r="G25" s="254"/>
      <c r="H25" s="164">
        <v>420.20000000000005</v>
      </c>
      <c r="I25" s="254"/>
      <c r="J25" s="164">
        <v>340.70000000000005</v>
      </c>
      <c r="K25" s="254"/>
      <c r="L25" s="164">
        <v>339.20000000000027</v>
      </c>
      <c r="M25" s="254"/>
      <c r="N25" s="164">
        <v>505.49999999999977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1721.4</v>
      </c>
      <c r="H57" s="194">
        <f>SUM(H5:H14)</f>
        <v>1705.9</v>
      </c>
      <c r="J57" s="194">
        <f>SUM(J5:J14)</f>
        <v>1687.5</v>
      </c>
      <c r="L57" s="194">
        <f>SUM(L5:L14)</f>
        <v>1678.8000000000002</v>
      </c>
      <c r="N57" s="194">
        <f>SUM(N5:N14)</f>
        <v>1696.7999999999997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1109.7</v>
      </c>
      <c r="H59" s="195">
        <f>H16-H17-H18-H19-H20</f>
        <v>1285.7</v>
      </c>
      <c r="J59" s="195">
        <f>J16-J17-J18-J19-J20</f>
        <v>1346.8</v>
      </c>
      <c r="L59" s="195">
        <f>L16-L17-L18-L19-L20</f>
        <v>1339.6</v>
      </c>
      <c r="N59" s="195">
        <f>N16-N17-N18-N19-N20</f>
        <v>1191.3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日別の需給状況・再エネ出力抑制の必要性（2023年5月）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47219-1BCD-491B-A894-FADEC58B6ADA}">
  <sheetPr>
    <tabColor rgb="FFFFC000"/>
  </sheetPr>
  <dimension ref="B1:O69"/>
  <sheetViews>
    <sheetView showGridLines="0" view="pageBreakPreview" zoomScale="70" zoomScaleNormal="70" zoomScaleSheetLayoutView="70" workbookViewId="0">
      <selection activeCell="F2" sqref="F2:O25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45067</v>
      </c>
      <c r="G3" s="92" t="s">
        <v>147</v>
      </c>
      <c r="H3" s="93">
        <v>45068</v>
      </c>
      <c r="I3" s="92" t="s">
        <v>147</v>
      </c>
      <c r="J3" s="93">
        <v>45069</v>
      </c>
      <c r="K3" s="92" t="s">
        <v>100</v>
      </c>
      <c r="L3" s="93">
        <v>45070</v>
      </c>
      <c r="M3" s="92" t="s">
        <v>100</v>
      </c>
      <c r="N3" s="93">
        <v>45071</v>
      </c>
      <c r="O3" s="92" t="s">
        <v>100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86.7</v>
      </c>
      <c r="G5" s="269" t="s">
        <v>110</v>
      </c>
      <c r="H5" s="102">
        <v>88.7</v>
      </c>
      <c r="I5" s="269" t="s">
        <v>110</v>
      </c>
      <c r="J5" s="102">
        <v>89.5</v>
      </c>
      <c r="K5" s="269" t="s">
        <v>110</v>
      </c>
      <c r="L5" s="102">
        <v>113.7</v>
      </c>
      <c r="M5" s="269" t="s">
        <v>110</v>
      </c>
      <c r="N5" s="102">
        <v>85.3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102.6</v>
      </c>
      <c r="G6" s="270"/>
      <c r="H6" s="106">
        <v>122.4</v>
      </c>
      <c r="I6" s="270"/>
      <c r="J6" s="106">
        <v>120.9</v>
      </c>
      <c r="K6" s="270"/>
      <c r="L6" s="106">
        <v>163.30000000000001</v>
      </c>
      <c r="M6" s="270"/>
      <c r="N6" s="106">
        <v>145.6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322</v>
      </c>
      <c r="G7" s="270"/>
      <c r="H7" s="110">
        <v>318.3</v>
      </c>
      <c r="I7" s="270"/>
      <c r="J7" s="110">
        <v>322.10000000000002</v>
      </c>
      <c r="K7" s="270"/>
      <c r="L7" s="110">
        <v>322.10000000000002</v>
      </c>
      <c r="M7" s="270"/>
      <c r="N7" s="110">
        <v>321.89999999999998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32.199999999999861</v>
      </c>
      <c r="G8" s="270"/>
      <c r="H8" s="114">
        <v>34.700000000000003</v>
      </c>
      <c r="I8" s="270"/>
      <c r="J8" s="114">
        <v>28.800000000000033</v>
      </c>
      <c r="K8" s="270"/>
      <c r="L8" s="114">
        <v>23.2</v>
      </c>
      <c r="M8" s="270"/>
      <c r="N8" s="114">
        <v>18.900000000000034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13.9</v>
      </c>
      <c r="G9" s="270"/>
      <c r="H9" s="118">
        <v>13.9</v>
      </c>
      <c r="I9" s="270"/>
      <c r="J9" s="118">
        <v>13.9</v>
      </c>
      <c r="K9" s="270"/>
      <c r="L9" s="118">
        <v>13.6</v>
      </c>
      <c r="M9" s="270"/>
      <c r="N9" s="118">
        <v>9.6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19.3</v>
      </c>
      <c r="G10" s="270"/>
      <c r="H10" s="122">
        <v>23.4</v>
      </c>
      <c r="I10" s="270"/>
      <c r="J10" s="122">
        <v>28.1</v>
      </c>
      <c r="K10" s="270"/>
      <c r="L10" s="122">
        <v>26.8</v>
      </c>
      <c r="M10" s="270"/>
      <c r="N10" s="122">
        <v>26.8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18.899999999999999</v>
      </c>
      <c r="G11" s="270"/>
      <c r="H11" s="126">
        <v>17.5</v>
      </c>
      <c r="I11" s="270"/>
      <c r="J11" s="126">
        <v>16.600000000000001</v>
      </c>
      <c r="K11" s="270"/>
      <c r="L11" s="126">
        <v>16.7</v>
      </c>
      <c r="M11" s="270"/>
      <c r="N11" s="126">
        <v>18.899999999999999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981.1</v>
      </c>
      <c r="G12" s="270"/>
      <c r="H12" s="129">
        <v>537.6</v>
      </c>
      <c r="I12" s="270"/>
      <c r="J12" s="129">
        <v>972.6</v>
      </c>
      <c r="K12" s="270"/>
      <c r="L12" s="129">
        <v>958.6</v>
      </c>
      <c r="M12" s="270"/>
      <c r="N12" s="129">
        <v>951.9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3.5</v>
      </c>
      <c r="G13" s="270"/>
      <c r="H13" s="129">
        <v>2.8</v>
      </c>
      <c r="I13" s="270"/>
      <c r="J13" s="129">
        <v>16.399999999999999</v>
      </c>
      <c r="K13" s="270"/>
      <c r="L13" s="129">
        <v>5.7</v>
      </c>
      <c r="M13" s="270"/>
      <c r="N13" s="129">
        <v>5.5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83.9</v>
      </c>
      <c r="G14" s="270"/>
      <c r="H14" s="133">
        <v>374</v>
      </c>
      <c r="I14" s="270"/>
      <c r="J14" s="133">
        <v>88</v>
      </c>
      <c r="K14" s="270"/>
      <c r="L14" s="133">
        <v>88</v>
      </c>
      <c r="M14" s="270"/>
      <c r="N14" s="133">
        <v>88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1664.1</v>
      </c>
      <c r="G15" s="270"/>
      <c r="H15" s="135">
        <v>1533.3</v>
      </c>
      <c r="I15" s="270"/>
      <c r="J15" s="135">
        <v>1696.9</v>
      </c>
      <c r="K15" s="270"/>
      <c r="L15" s="135">
        <v>1731.7</v>
      </c>
      <c r="M15" s="270"/>
      <c r="N15" s="135">
        <v>1672.4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787.4</v>
      </c>
      <c r="G16" s="270"/>
      <c r="H16" s="140">
        <v>886.8</v>
      </c>
      <c r="I16" s="270"/>
      <c r="J16" s="140">
        <v>925</v>
      </c>
      <c r="K16" s="270"/>
      <c r="L16" s="140">
        <v>934.2</v>
      </c>
      <c r="M16" s="270"/>
      <c r="N16" s="140">
        <v>945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-186.7</v>
      </c>
      <c r="G17" s="270"/>
      <c r="H17" s="143">
        <v>-186.7</v>
      </c>
      <c r="I17" s="270"/>
      <c r="J17" s="143">
        <v>-186.7</v>
      </c>
      <c r="K17" s="270"/>
      <c r="L17" s="143">
        <v>-186.7</v>
      </c>
      <c r="M17" s="270"/>
      <c r="N17" s="143">
        <v>-186.7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-5</v>
      </c>
      <c r="K18" s="270"/>
      <c r="L18" s="146">
        <v>-5</v>
      </c>
      <c r="M18" s="270"/>
      <c r="N18" s="146">
        <v>-5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-167.8</v>
      </c>
      <c r="G19" s="270"/>
      <c r="H19" s="149">
        <v>-165.6</v>
      </c>
      <c r="I19" s="270"/>
      <c r="J19" s="149">
        <v>-219</v>
      </c>
      <c r="K19" s="270"/>
      <c r="L19" s="149">
        <v>-219</v>
      </c>
      <c r="M19" s="270"/>
      <c r="N19" s="149">
        <v>-219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-18.7</v>
      </c>
      <c r="I20" s="270"/>
      <c r="J20" s="152">
        <v>0</v>
      </c>
      <c r="K20" s="270"/>
      <c r="L20" s="152">
        <v>0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1146.8999999999999</v>
      </c>
      <c r="G21" s="271"/>
      <c r="H21" s="154">
        <v>1262.8</v>
      </c>
      <c r="I21" s="271"/>
      <c r="J21" s="154">
        <v>1335.7</v>
      </c>
      <c r="K21" s="271"/>
      <c r="L21" s="154">
        <v>1344.9</v>
      </c>
      <c r="M21" s="271"/>
      <c r="N21" s="154">
        <v>1355.7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1664.1</v>
      </c>
      <c r="G23" s="252"/>
      <c r="H23" s="159">
        <v>1533.3</v>
      </c>
      <c r="I23" s="252"/>
      <c r="J23" s="159">
        <v>1696.9</v>
      </c>
      <c r="K23" s="252"/>
      <c r="L23" s="159">
        <v>1731.7</v>
      </c>
      <c r="M23" s="252"/>
      <c r="N23" s="159">
        <v>1672.4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1146.8999999999999</v>
      </c>
      <c r="G24" s="253"/>
      <c r="H24" s="161">
        <v>1262.8</v>
      </c>
      <c r="I24" s="253"/>
      <c r="J24" s="161">
        <v>1335.7</v>
      </c>
      <c r="K24" s="253"/>
      <c r="L24" s="161">
        <v>1344.9</v>
      </c>
      <c r="M24" s="253"/>
      <c r="N24" s="161">
        <v>1355.7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517.20000000000005</v>
      </c>
      <c r="G25" s="254"/>
      <c r="H25" s="164">
        <v>270.5</v>
      </c>
      <c r="I25" s="254"/>
      <c r="J25" s="164">
        <v>361.20000000000005</v>
      </c>
      <c r="K25" s="254"/>
      <c r="L25" s="164">
        <v>386.79999999999995</v>
      </c>
      <c r="M25" s="254"/>
      <c r="N25" s="164">
        <v>316.70000000000005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1664.1</v>
      </c>
      <c r="H57" s="194">
        <f>SUM(H5:H14)</f>
        <v>1533.3</v>
      </c>
      <c r="J57" s="194">
        <f>SUM(J5:J14)</f>
        <v>1696.9</v>
      </c>
      <c r="L57" s="194">
        <f>SUM(L5:L14)</f>
        <v>1731.7</v>
      </c>
      <c r="N57" s="194">
        <f>SUM(N5:N14)</f>
        <v>1672.4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1146.8999999999999</v>
      </c>
      <c r="H59" s="195">
        <f>H16-H17-H18-H19-H20</f>
        <v>1262.8</v>
      </c>
      <c r="J59" s="195">
        <f>J16-J17-J18-J19-J20</f>
        <v>1335.7</v>
      </c>
      <c r="L59" s="195">
        <f>L16-L17-L18-L19-L20</f>
        <v>1344.9</v>
      </c>
      <c r="N59" s="195">
        <f>N16-N17-N18-N19-N20</f>
        <v>1355.7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日別の需給状況・再エネ出力抑制の必要性（2023年5月）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8430-7D51-477B-92E2-DEAEDA1D9345}">
  <sheetPr>
    <tabColor rgb="FFFFC000"/>
  </sheetPr>
  <dimension ref="B1:O69"/>
  <sheetViews>
    <sheetView showGridLines="0" view="pageBreakPreview" zoomScale="70" zoomScaleNormal="70" zoomScaleSheetLayoutView="70" workbookViewId="0">
      <selection activeCell="G31" sqref="G31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45072</v>
      </c>
      <c r="G3" s="92" t="s">
        <v>100</v>
      </c>
      <c r="H3" s="93">
        <v>45073</v>
      </c>
      <c r="I3" s="92" t="s">
        <v>100</v>
      </c>
      <c r="J3" s="93">
        <v>45074</v>
      </c>
      <c r="K3" s="92" t="s">
        <v>149</v>
      </c>
      <c r="L3" s="93">
        <v>45077</v>
      </c>
      <c r="M3" s="92" t="s">
        <v>100</v>
      </c>
      <c r="N3" s="93"/>
      <c r="O3" s="92"/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85.5</v>
      </c>
      <c r="G5" s="269" t="s">
        <v>110</v>
      </c>
      <c r="H5" s="102">
        <v>83.7</v>
      </c>
      <c r="I5" s="269" t="s">
        <v>110</v>
      </c>
      <c r="J5" s="102">
        <v>82.3</v>
      </c>
      <c r="K5" s="269" t="s">
        <v>110</v>
      </c>
      <c r="L5" s="102">
        <v>77.2</v>
      </c>
      <c r="M5" s="269" t="s">
        <v>110</v>
      </c>
      <c r="N5" s="102"/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136.80000000000001</v>
      </c>
      <c r="G6" s="270"/>
      <c r="H6" s="106">
        <v>117.5</v>
      </c>
      <c r="I6" s="270"/>
      <c r="J6" s="106">
        <v>117.2</v>
      </c>
      <c r="K6" s="270"/>
      <c r="L6" s="106">
        <v>137.69999999999999</v>
      </c>
      <c r="M6" s="270"/>
      <c r="N6" s="106"/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322.10000000000002</v>
      </c>
      <c r="G7" s="270"/>
      <c r="H7" s="110">
        <v>322</v>
      </c>
      <c r="I7" s="270"/>
      <c r="J7" s="110">
        <v>321.89999999999998</v>
      </c>
      <c r="K7" s="270"/>
      <c r="L7" s="110">
        <v>321.7</v>
      </c>
      <c r="M7" s="270"/>
      <c r="N7" s="110"/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21.799999999999795</v>
      </c>
      <c r="G8" s="270"/>
      <c r="H8" s="114">
        <v>17.600000000000136</v>
      </c>
      <c r="I8" s="270"/>
      <c r="J8" s="114">
        <v>18.099999999999795</v>
      </c>
      <c r="K8" s="270"/>
      <c r="L8" s="114">
        <v>27.000000000000135</v>
      </c>
      <c r="M8" s="270"/>
      <c r="N8" s="114"/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9.6</v>
      </c>
      <c r="G9" s="270"/>
      <c r="H9" s="118">
        <v>9.6</v>
      </c>
      <c r="I9" s="270"/>
      <c r="J9" s="118">
        <v>9.6</v>
      </c>
      <c r="K9" s="270"/>
      <c r="L9" s="118">
        <v>13.9</v>
      </c>
      <c r="M9" s="270"/>
      <c r="N9" s="118"/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24.7</v>
      </c>
      <c r="G10" s="270"/>
      <c r="H10" s="122">
        <v>27</v>
      </c>
      <c r="I10" s="270"/>
      <c r="J10" s="122">
        <v>27</v>
      </c>
      <c r="K10" s="270"/>
      <c r="L10" s="122">
        <v>27</v>
      </c>
      <c r="M10" s="270"/>
      <c r="N10" s="122"/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19.399999999999999</v>
      </c>
      <c r="G11" s="270"/>
      <c r="H11" s="126">
        <v>18.899999999999999</v>
      </c>
      <c r="I11" s="270"/>
      <c r="J11" s="126">
        <v>19.100000000000001</v>
      </c>
      <c r="K11" s="270"/>
      <c r="L11" s="126">
        <v>21.4</v>
      </c>
      <c r="M11" s="270"/>
      <c r="N11" s="126"/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658.9</v>
      </c>
      <c r="G12" s="270"/>
      <c r="H12" s="129">
        <v>761.9</v>
      </c>
      <c r="I12" s="270"/>
      <c r="J12" s="129">
        <v>513.20000000000005</v>
      </c>
      <c r="K12" s="270"/>
      <c r="L12" s="129">
        <v>379.5</v>
      </c>
      <c r="M12" s="270"/>
      <c r="N12" s="129"/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7.3</v>
      </c>
      <c r="G13" s="270"/>
      <c r="H13" s="129">
        <v>15.3</v>
      </c>
      <c r="I13" s="270"/>
      <c r="J13" s="129">
        <v>7.9</v>
      </c>
      <c r="K13" s="270"/>
      <c r="L13" s="129">
        <v>7.8</v>
      </c>
      <c r="M13" s="270"/>
      <c r="N13" s="129"/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374</v>
      </c>
      <c r="G14" s="270"/>
      <c r="H14" s="133">
        <v>255</v>
      </c>
      <c r="I14" s="270"/>
      <c r="J14" s="133">
        <v>374</v>
      </c>
      <c r="K14" s="270"/>
      <c r="L14" s="133">
        <v>394</v>
      </c>
      <c r="M14" s="270"/>
      <c r="N14" s="133"/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1660.1</v>
      </c>
      <c r="G15" s="270"/>
      <c r="H15" s="135">
        <v>1628.5000000000002</v>
      </c>
      <c r="I15" s="270"/>
      <c r="J15" s="135">
        <v>1490.3</v>
      </c>
      <c r="K15" s="270"/>
      <c r="L15" s="135">
        <v>1407.1999999999998</v>
      </c>
      <c r="M15" s="270"/>
      <c r="N15" s="135">
        <v>0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956.5</v>
      </c>
      <c r="G16" s="270"/>
      <c r="H16" s="140">
        <v>865.8</v>
      </c>
      <c r="I16" s="270"/>
      <c r="J16" s="140">
        <v>797.5</v>
      </c>
      <c r="K16" s="270"/>
      <c r="L16" s="140">
        <v>975</v>
      </c>
      <c r="M16" s="270"/>
      <c r="N16" s="140"/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-186.7</v>
      </c>
      <c r="G17" s="270"/>
      <c r="H17" s="143">
        <v>-186.7</v>
      </c>
      <c r="I17" s="270"/>
      <c r="J17" s="143">
        <v>-186.7</v>
      </c>
      <c r="K17" s="270"/>
      <c r="L17" s="143">
        <v>-118.7</v>
      </c>
      <c r="M17" s="270"/>
      <c r="N17" s="143"/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-5</v>
      </c>
      <c r="K18" s="270"/>
      <c r="L18" s="146">
        <v>-5</v>
      </c>
      <c r="M18" s="270"/>
      <c r="N18" s="146"/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-219</v>
      </c>
      <c r="G19" s="270"/>
      <c r="H19" s="149">
        <v>-181</v>
      </c>
      <c r="I19" s="270"/>
      <c r="J19" s="149">
        <v>-181</v>
      </c>
      <c r="K19" s="270"/>
      <c r="L19" s="149">
        <v>-108.3</v>
      </c>
      <c r="M19" s="270"/>
      <c r="N19" s="149"/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-64.7</v>
      </c>
      <c r="M20" s="270"/>
      <c r="N20" s="152"/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1367.2</v>
      </c>
      <c r="G21" s="271"/>
      <c r="H21" s="154">
        <v>1238.5</v>
      </c>
      <c r="I21" s="271"/>
      <c r="J21" s="154">
        <v>1170.2</v>
      </c>
      <c r="K21" s="271"/>
      <c r="L21" s="154">
        <v>1271.7</v>
      </c>
      <c r="M21" s="271"/>
      <c r="N21" s="154">
        <v>0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1660.1</v>
      </c>
      <c r="G23" s="252"/>
      <c r="H23" s="159">
        <v>1628.5000000000002</v>
      </c>
      <c r="I23" s="252"/>
      <c r="J23" s="159">
        <v>1490.3</v>
      </c>
      <c r="K23" s="252"/>
      <c r="L23" s="159">
        <v>1407.1999999999998</v>
      </c>
      <c r="M23" s="252"/>
      <c r="N23" s="159">
        <v>0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1367.2</v>
      </c>
      <c r="G24" s="253"/>
      <c r="H24" s="161">
        <v>1238.5</v>
      </c>
      <c r="I24" s="253"/>
      <c r="J24" s="161">
        <v>1170.2</v>
      </c>
      <c r="K24" s="253"/>
      <c r="L24" s="161">
        <v>1271.7</v>
      </c>
      <c r="M24" s="253"/>
      <c r="N24" s="161">
        <v>0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292.89999999999986</v>
      </c>
      <c r="G25" s="254"/>
      <c r="H25" s="164">
        <v>390.00000000000023</v>
      </c>
      <c r="I25" s="254"/>
      <c r="J25" s="164">
        <v>320.09999999999991</v>
      </c>
      <c r="K25" s="254"/>
      <c r="L25" s="164">
        <v>135.49999999999977</v>
      </c>
      <c r="M25" s="254"/>
      <c r="N25" s="164">
        <v>0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1660.1</v>
      </c>
      <c r="H57" s="194">
        <f>SUM(H5:H14)</f>
        <v>1628.5000000000002</v>
      </c>
      <c r="J57" s="194">
        <f>SUM(J5:J14)</f>
        <v>1490.3</v>
      </c>
      <c r="L57" s="194">
        <f>SUM(L5:L14)</f>
        <v>1407.1999999999998</v>
      </c>
      <c r="N57" s="194">
        <f>SUM(N5:N14)</f>
        <v>0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1367.2</v>
      </c>
      <c r="H59" s="195">
        <f>H16-H17-H18-H19-H20</f>
        <v>1238.5</v>
      </c>
      <c r="J59" s="195">
        <f>J16-J17-J18-J19-J20</f>
        <v>1170.2</v>
      </c>
      <c r="L59" s="195">
        <f>L16-L17-L18-L19-L20</f>
        <v>1271.7</v>
      </c>
      <c r="N59" s="195">
        <f>N16-N17-N18-N19-N20</f>
        <v>0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日別の需給状況・再エネ出力抑制の必要性（2023年5月）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AFFB-188D-49F3-BD13-3412B8AC2BB7}">
  <sheetPr>
    <tabColor rgb="FFFFC000"/>
    <pageSetUpPr fitToPage="1"/>
  </sheetPr>
  <dimension ref="A1:Y57"/>
  <sheetViews>
    <sheetView showGridLines="0" view="pageBreakPreview" zoomScale="70" zoomScaleNormal="55" zoomScaleSheetLayoutView="70" workbookViewId="0">
      <selection activeCell="Q44" sqref="Q44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45047</v>
      </c>
      <c r="G3" s="315"/>
      <c r="H3" s="315"/>
      <c r="I3" s="316"/>
      <c r="J3" s="314">
        <v>45048</v>
      </c>
      <c r="K3" s="315"/>
      <c r="L3" s="315"/>
      <c r="M3" s="316"/>
      <c r="N3" s="314">
        <v>45049</v>
      </c>
      <c r="O3" s="315"/>
      <c r="P3" s="315"/>
      <c r="Q3" s="316"/>
      <c r="R3" s="314">
        <v>45050</v>
      </c>
      <c r="S3" s="315"/>
      <c r="T3" s="315"/>
      <c r="U3" s="316"/>
      <c r="V3" s="314">
        <v>45051</v>
      </c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1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15.7</v>
      </c>
      <c r="G5" s="61">
        <v>15.7</v>
      </c>
      <c r="H5" s="17">
        <v>0</v>
      </c>
      <c r="I5" s="54"/>
      <c r="J5" s="52">
        <v>15.7</v>
      </c>
      <c r="K5" s="61">
        <v>15.7</v>
      </c>
      <c r="L5" s="17">
        <v>0</v>
      </c>
      <c r="M5" s="54"/>
      <c r="N5" s="52">
        <v>15.7</v>
      </c>
      <c r="O5" s="61">
        <v>15.7</v>
      </c>
      <c r="P5" s="17">
        <v>0</v>
      </c>
      <c r="Q5" s="54"/>
      <c r="R5" s="52">
        <v>0</v>
      </c>
      <c r="S5" s="61">
        <v>0</v>
      </c>
      <c r="T5" s="17">
        <v>0</v>
      </c>
      <c r="U5" s="54"/>
      <c r="V5" s="52">
        <v>0</v>
      </c>
      <c r="W5" s="61">
        <v>0</v>
      </c>
      <c r="X5" s="17">
        <v>0</v>
      </c>
      <c r="Y5" s="54"/>
    </row>
    <row r="6" spans="3:25" ht="16.5" x14ac:dyDescent="0.15">
      <c r="C6" s="366"/>
      <c r="D6" s="369"/>
      <c r="E6" s="16" t="s">
        <v>2</v>
      </c>
      <c r="F6" s="52">
        <v>8.6999999999999993</v>
      </c>
      <c r="G6" s="61">
        <v>8.6999999999999993</v>
      </c>
      <c r="H6" s="17">
        <v>0</v>
      </c>
      <c r="I6" s="54"/>
      <c r="J6" s="52">
        <v>8.6999999999999993</v>
      </c>
      <c r="K6" s="61">
        <v>8.6999999999999993</v>
      </c>
      <c r="L6" s="17">
        <v>0</v>
      </c>
      <c r="M6" s="54"/>
      <c r="N6" s="52">
        <v>8.6999999999999993</v>
      </c>
      <c r="O6" s="61">
        <v>8.6999999999999993</v>
      </c>
      <c r="P6" s="17">
        <v>0</v>
      </c>
      <c r="Q6" s="54"/>
      <c r="R6" s="52">
        <v>8.6999999999999993</v>
      </c>
      <c r="S6" s="61">
        <v>8.6999999999999993</v>
      </c>
      <c r="T6" s="17">
        <v>0</v>
      </c>
      <c r="U6" s="54"/>
      <c r="V6" s="52">
        <v>8.6999999999999993</v>
      </c>
      <c r="W6" s="61">
        <v>8.6999999999999993</v>
      </c>
      <c r="X6" s="17"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54"/>
    </row>
    <row r="8" spans="3:25" ht="16.5" x14ac:dyDescent="0.15">
      <c r="C8" s="367"/>
      <c r="D8" s="369"/>
      <c r="E8" s="18" t="s">
        <v>16</v>
      </c>
      <c r="F8" s="49">
        <v>34.4</v>
      </c>
      <c r="G8" s="53">
        <v>48.7</v>
      </c>
      <c r="H8" s="19">
        <v>14.300000000000004</v>
      </c>
      <c r="I8" s="45" t="s">
        <v>66</v>
      </c>
      <c r="J8" s="49">
        <v>35.099999999999994</v>
      </c>
      <c r="K8" s="53">
        <v>49.400000000000006</v>
      </c>
      <c r="L8" s="19">
        <v>14.300000000000011</v>
      </c>
      <c r="M8" s="45" t="s">
        <v>86</v>
      </c>
      <c r="N8" s="49">
        <v>33</v>
      </c>
      <c r="O8" s="53">
        <v>47.300000000000004</v>
      </c>
      <c r="P8" s="19">
        <v>14.300000000000004</v>
      </c>
      <c r="Q8" s="45" t="s">
        <v>86</v>
      </c>
      <c r="R8" s="49">
        <v>32.599999999999994</v>
      </c>
      <c r="S8" s="53">
        <v>46.900000000000006</v>
      </c>
      <c r="T8" s="19">
        <v>14.300000000000011</v>
      </c>
      <c r="U8" s="45" t="s">
        <v>86</v>
      </c>
      <c r="V8" s="49">
        <v>33</v>
      </c>
      <c r="W8" s="53">
        <v>47.300000000000004</v>
      </c>
      <c r="X8" s="19">
        <v>14.300000000000004</v>
      </c>
      <c r="Y8" s="45" t="s">
        <v>86</v>
      </c>
    </row>
    <row r="9" spans="3:25" ht="17.25" thickBot="1" x14ac:dyDescent="0.2">
      <c r="C9" s="368"/>
      <c r="D9" s="357" t="s">
        <v>20</v>
      </c>
      <c r="E9" s="358"/>
      <c r="F9" s="2">
        <v>58.8</v>
      </c>
      <c r="G9" s="3">
        <v>73.099999999999994</v>
      </c>
      <c r="H9" s="3">
        <v>14.300000000000004</v>
      </c>
      <c r="I9" s="20" t="s">
        <v>77</v>
      </c>
      <c r="J9" s="2">
        <v>59.499999999999993</v>
      </c>
      <c r="K9" s="3">
        <v>73.800000000000011</v>
      </c>
      <c r="L9" s="3">
        <v>14.300000000000011</v>
      </c>
      <c r="M9" s="20" t="s">
        <v>77</v>
      </c>
      <c r="N9" s="2">
        <v>57.4</v>
      </c>
      <c r="O9" s="3">
        <v>71.7</v>
      </c>
      <c r="P9" s="3">
        <v>14.300000000000004</v>
      </c>
      <c r="Q9" s="20" t="s">
        <v>77</v>
      </c>
      <c r="R9" s="2">
        <v>41.3</v>
      </c>
      <c r="S9" s="3">
        <v>55.600000000000009</v>
      </c>
      <c r="T9" s="3">
        <v>14.300000000000011</v>
      </c>
      <c r="U9" s="20" t="s">
        <v>77</v>
      </c>
      <c r="V9" s="2">
        <v>41.7</v>
      </c>
      <c r="W9" s="3">
        <v>56</v>
      </c>
      <c r="X9" s="3">
        <v>14.300000000000004</v>
      </c>
      <c r="Y9" s="20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v>45047</v>
      </c>
      <c r="G11" s="318"/>
      <c r="H11" s="318"/>
      <c r="I11" s="319"/>
      <c r="J11" s="317">
        <v>45048</v>
      </c>
      <c r="K11" s="318"/>
      <c r="L11" s="318"/>
      <c r="M11" s="319"/>
      <c r="N11" s="317">
        <v>45049</v>
      </c>
      <c r="O11" s="318"/>
      <c r="P11" s="318"/>
      <c r="Q11" s="319"/>
      <c r="R11" s="317">
        <v>45050</v>
      </c>
      <c r="S11" s="318"/>
      <c r="T11" s="318"/>
      <c r="U11" s="319"/>
      <c r="V11" s="317">
        <v>45051</v>
      </c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1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58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87</v>
      </c>
      <c r="J17" s="52">
        <v>-34</v>
      </c>
      <c r="K17" s="61">
        <v>0</v>
      </c>
      <c r="L17" s="17">
        <v>34</v>
      </c>
      <c r="M17" s="63" t="s">
        <v>87</v>
      </c>
      <c r="N17" s="52">
        <v>-34</v>
      </c>
      <c r="O17" s="61">
        <v>0</v>
      </c>
      <c r="P17" s="17">
        <v>34</v>
      </c>
      <c r="Q17" s="63" t="s">
        <v>87</v>
      </c>
      <c r="R17" s="52">
        <v>-34</v>
      </c>
      <c r="S17" s="61">
        <v>0</v>
      </c>
      <c r="T17" s="17">
        <v>34</v>
      </c>
      <c r="U17" s="63" t="s">
        <v>87</v>
      </c>
      <c r="V17" s="52">
        <v>-34</v>
      </c>
      <c r="W17" s="61">
        <v>0</v>
      </c>
      <c r="X17" s="17">
        <v>34</v>
      </c>
      <c r="Y17" s="63" t="s">
        <v>87</v>
      </c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58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58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58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-219.2</v>
      </c>
      <c r="H21" s="3">
        <v>34</v>
      </c>
      <c r="I21" s="25" t="s">
        <v>77</v>
      </c>
      <c r="J21" s="2">
        <v>-253.2</v>
      </c>
      <c r="K21" s="3">
        <v>-219.2</v>
      </c>
      <c r="L21" s="3">
        <v>34</v>
      </c>
      <c r="M21" s="25" t="s">
        <v>77</v>
      </c>
      <c r="N21" s="2">
        <v>-253.2</v>
      </c>
      <c r="O21" s="3">
        <v>-219.2</v>
      </c>
      <c r="P21" s="3">
        <v>34</v>
      </c>
      <c r="Q21" s="25" t="s">
        <v>77</v>
      </c>
      <c r="R21" s="2">
        <v>-253.2</v>
      </c>
      <c r="S21" s="3">
        <v>-219.2</v>
      </c>
      <c r="T21" s="3">
        <v>34</v>
      </c>
      <c r="U21" s="25" t="s">
        <v>77</v>
      </c>
      <c r="V21" s="2">
        <v>-253.2</v>
      </c>
      <c r="W21" s="3">
        <v>-219.2</v>
      </c>
      <c r="X21" s="3">
        <v>34</v>
      </c>
      <c r="Y21" s="25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v>45047</v>
      </c>
      <c r="G23" s="318"/>
      <c r="H23" s="318"/>
      <c r="I23" s="319"/>
      <c r="J23" s="317">
        <v>45048</v>
      </c>
      <c r="K23" s="318"/>
      <c r="L23" s="318"/>
      <c r="M23" s="319"/>
      <c r="N23" s="317">
        <v>45049</v>
      </c>
      <c r="O23" s="318"/>
      <c r="P23" s="318"/>
      <c r="Q23" s="319"/>
      <c r="R23" s="317">
        <v>45050</v>
      </c>
      <c r="S23" s="318"/>
      <c r="T23" s="318"/>
      <c r="U23" s="319"/>
      <c r="V23" s="317">
        <v>45051</v>
      </c>
      <c r="W23" s="318"/>
      <c r="X23" s="318"/>
      <c r="Y23" s="319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1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>
        <v>-5</v>
      </c>
      <c r="W25" s="55">
        <v>-5</v>
      </c>
      <c r="X25" s="26">
        <v>0</v>
      </c>
      <c r="Y25" s="4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v>45047</v>
      </c>
      <c r="G27" s="318"/>
      <c r="H27" s="318"/>
      <c r="I27" s="319"/>
      <c r="J27" s="317">
        <v>45048</v>
      </c>
      <c r="K27" s="318"/>
      <c r="L27" s="318"/>
      <c r="M27" s="319"/>
      <c r="N27" s="317">
        <v>45049</v>
      </c>
      <c r="O27" s="318"/>
      <c r="P27" s="318"/>
      <c r="Q27" s="319"/>
      <c r="R27" s="317">
        <v>45050</v>
      </c>
      <c r="S27" s="318"/>
      <c r="T27" s="318"/>
      <c r="U27" s="319"/>
      <c r="V27" s="317">
        <v>45051</v>
      </c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1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0</v>
      </c>
      <c r="G29" s="320">
        <v>0</v>
      </c>
      <c r="H29" s="309">
        <v>0</v>
      </c>
      <c r="I29" s="311"/>
      <c r="J29" s="59">
        <v>0</v>
      </c>
      <c r="K29" s="320">
        <v>0</v>
      </c>
      <c r="L29" s="309">
        <v>0</v>
      </c>
      <c r="M29" s="311"/>
      <c r="N29" s="59">
        <v>0</v>
      </c>
      <c r="O29" s="320">
        <v>0</v>
      </c>
      <c r="P29" s="309">
        <v>0</v>
      </c>
      <c r="Q29" s="311"/>
      <c r="R29" s="59">
        <v>21.9</v>
      </c>
      <c r="S29" s="320">
        <v>32.5</v>
      </c>
      <c r="T29" s="309">
        <v>10.600000000000001</v>
      </c>
      <c r="U29" s="311" t="s">
        <v>67</v>
      </c>
      <c r="V29" s="59">
        <v>21.9</v>
      </c>
      <c r="W29" s="320">
        <v>21.9</v>
      </c>
      <c r="X29" s="309">
        <v>0</v>
      </c>
      <c r="Y29" s="311"/>
    </row>
    <row r="30" spans="3:25" ht="16.5" x14ac:dyDescent="0.15">
      <c r="C30" s="350"/>
      <c r="D30" s="353"/>
      <c r="E30" s="356"/>
      <c r="F30" s="57">
        <v>0</v>
      </c>
      <c r="G30" s="321">
        <v>0</v>
      </c>
      <c r="H30" s="322"/>
      <c r="I30" s="323"/>
      <c r="J30" s="57">
        <v>0</v>
      </c>
      <c r="K30" s="321">
        <v>0</v>
      </c>
      <c r="L30" s="322"/>
      <c r="M30" s="323"/>
      <c r="N30" s="57">
        <v>0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27.2</v>
      </c>
      <c r="G31" s="320">
        <v>26.1</v>
      </c>
      <c r="H31" s="309">
        <v>-1.0999999999999979</v>
      </c>
      <c r="I31" s="311" t="s">
        <v>72</v>
      </c>
      <c r="J31" s="59">
        <v>27.2</v>
      </c>
      <c r="K31" s="320">
        <v>26.1</v>
      </c>
      <c r="L31" s="309">
        <v>-1.0999999999999979</v>
      </c>
      <c r="M31" s="311" t="s">
        <v>88</v>
      </c>
      <c r="N31" s="59">
        <v>27.2</v>
      </c>
      <c r="O31" s="320">
        <v>26.1</v>
      </c>
      <c r="P31" s="309">
        <v>-1.0999999999999979</v>
      </c>
      <c r="Q31" s="311" t="s">
        <v>88</v>
      </c>
      <c r="R31" s="59">
        <v>27.2</v>
      </c>
      <c r="S31" s="320">
        <v>26.1</v>
      </c>
      <c r="T31" s="309">
        <v>-1.0999999999999979</v>
      </c>
      <c r="U31" s="311" t="s">
        <v>88</v>
      </c>
      <c r="V31" s="59">
        <v>54.4</v>
      </c>
      <c r="W31" s="320">
        <v>42.1</v>
      </c>
      <c r="X31" s="309">
        <v>-12.299999999999997</v>
      </c>
      <c r="Y31" s="311" t="s">
        <v>67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323"/>
    </row>
    <row r="33" spans="3:25" ht="16.5" x14ac:dyDescent="0.15">
      <c r="C33" s="350"/>
      <c r="D33" s="347" t="s">
        <v>36</v>
      </c>
      <c r="E33" s="85" t="s">
        <v>11</v>
      </c>
      <c r="F33" s="59">
        <v>41.3</v>
      </c>
      <c r="G33" s="84">
        <v>24.3</v>
      </c>
      <c r="H33" s="309">
        <v>-16.999999999999996</v>
      </c>
      <c r="I33" s="311" t="s">
        <v>72</v>
      </c>
      <c r="J33" s="59">
        <v>41.3</v>
      </c>
      <c r="K33" s="84">
        <v>19</v>
      </c>
      <c r="L33" s="309">
        <v>-22.299999999999997</v>
      </c>
      <c r="M33" s="311" t="s">
        <v>88</v>
      </c>
      <c r="N33" s="59">
        <v>41.3</v>
      </c>
      <c r="O33" s="84">
        <v>19.3</v>
      </c>
      <c r="P33" s="309">
        <v>-21.999999999999996</v>
      </c>
      <c r="Q33" s="311" t="s">
        <v>88</v>
      </c>
      <c r="R33" s="59">
        <v>41.3</v>
      </c>
      <c r="S33" s="84">
        <v>19.3</v>
      </c>
      <c r="T33" s="309">
        <v>-21.999999999999996</v>
      </c>
      <c r="U33" s="311" t="s">
        <v>88</v>
      </c>
      <c r="V33" s="59">
        <v>41.3</v>
      </c>
      <c r="W33" s="84">
        <v>19.3</v>
      </c>
      <c r="X33" s="309">
        <v>-21.999999999999996</v>
      </c>
      <c r="Y33" s="311" t="s">
        <v>88</v>
      </c>
    </row>
    <row r="34" spans="3:25" ht="16.5" x14ac:dyDescent="0.15">
      <c r="C34" s="350"/>
      <c r="D34" s="348"/>
      <c r="E34" s="344" t="s">
        <v>58</v>
      </c>
      <c r="F34" s="50">
        <v>0.24</v>
      </c>
      <c r="G34" s="56">
        <v>0.14000000000000001</v>
      </c>
      <c r="H34" s="322"/>
      <c r="I34" s="323"/>
      <c r="J34" s="50">
        <v>0.24</v>
      </c>
      <c r="K34" s="56">
        <v>0.11</v>
      </c>
      <c r="L34" s="322"/>
      <c r="M34" s="323"/>
      <c r="N34" s="50">
        <v>0.24</v>
      </c>
      <c r="O34" s="56">
        <v>0.11</v>
      </c>
      <c r="P34" s="322"/>
      <c r="Q34" s="323"/>
      <c r="R34" s="50">
        <v>0.24</v>
      </c>
      <c r="S34" s="56">
        <v>0.11</v>
      </c>
      <c r="T34" s="322"/>
      <c r="U34" s="323"/>
      <c r="V34" s="50">
        <v>0.24</v>
      </c>
      <c r="W34" s="56">
        <v>0.11</v>
      </c>
      <c r="X34" s="322"/>
      <c r="Y34" s="323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30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33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0.8</v>
      </c>
      <c r="H37" s="17">
        <v>-12.2</v>
      </c>
      <c r="I37" s="58" t="s">
        <v>89</v>
      </c>
      <c r="J37" s="52">
        <v>13</v>
      </c>
      <c r="K37" s="61">
        <v>1</v>
      </c>
      <c r="L37" s="17">
        <v>-12</v>
      </c>
      <c r="M37" s="58" t="s">
        <v>70</v>
      </c>
      <c r="N37" s="52">
        <v>13</v>
      </c>
      <c r="O37" s="61">
        <v>0.89999999999999791</v>
      </c>
      <c r="P37" s="17">
        <v>-12.100000000000001</v>
      </c>
      <c r="Q37" s="58" t="s">
        <v>70</v>
      </c>
      <c r="R37" s="52">
        <v>13</v>
      </c>
      <c r="S37" s="61">
        <v>0.89999999999999791</v>
      </c>
      <c r="T37" s="17">
        <v>-12.100000000000001</v>
      </c>
      <c r="U37" s="58" t="s">
        <v>70</v>
      </c>
      <c r="V37" s="52">
        <v>13</v>
      </c>
      <c r="W37" s="61">
        <v>0.8</v>
      </c>
      <c r="X37" s="17">
        <v>-12.2</v>
      </c>
      <c r="Y37" s="58" t="s">
        <v>70</v>
      </c>
    </row>
    <row r="38" spans="3:25" ht="17.25" thickBot="1" x14ac:dyDescent="0.2">
      <c r="C38" s="351"/>
      <c r="D38" s="357" t="s">
        <v>20</v>
      </c>
      <c r="E38" s="358"/>
      <c r="F38" s="2">
        <v>81.5</v>
      </c>
      <c r="G38" s="3">
        <v>51.2</v>
      </c>
      <c r="H38" s="3">
        <v>-30.299999999999994</v>
      </c>
      <c r="I38" s="25"/>
      <c r="J38" s="2">
        <v>81.5</v>
      </c>
      <c r="K38" s="3">
        <v>46.1</v>
      </c>
      <c r="L38" s="3">
        <v>-35.399999999999991</v>
      </c>
      <c r="M38" s="25"/>
      <c r="N38" s="2">
        <v>81.5</v>
      </c>
      <c r="O38" s="3">
        <v>46.300000000000004</v>
      </c>
      <c r="P38" s="3">
        <v>-35.199999999999996</v>
      </c>
      <c r="Q38" s="25"/>
      <c r="R38" s="2">
        <v>103.39999999999999</v>
      </c>
      <c r="S38" s="3">
        <v>78.8</v>
      </c>
      <c r="T38" s="3">
        <v>-24.599999999999994</v>
      </c>
      <c r="U38" s="25"/>
      <c r="V38" s="2">
        <v>130.6</v>
      </c>
      <c r="W38" s="3">
        <v>84.1</v>
      </c>
      <c r="X38" s="3">
        <v>-46.5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17">
        <v>45047</v>
      </c>
      <c r="G40" s="318"/>
      <c r="H40" s="318"/>
      <c r="I40" s="319"/>
      <c r="J40" s="317">
        <v>45048</v>
      </c>
      <c r="K40" s="318"/>
      <c r="L40" s="318"/>
      <c r="M40" s="319"/>
      <c r="N40" s="317">
        <v>45049</v>
      </c>
      <c r="O40" s="318"/>
      <c r="P40" s="318"/>
      <c r="Q40" s="319"/>
      <c r="R40" s="304">
        <v>45050</v>
      </c>
      <c r="S40" s="305"/>
      <c r="T40" s="305"/>
      <c r="U40" s="306"/>
      <c r="V40" s="304">
        <v>45051</v>
      </c>
      <c r="W40" s="305"/>
      <c r="X40" s="305"/>
      <c r="Y40" s="306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1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55.8</v>
      </c>
      <c r="G42" s="307">
        <v>33.5</v>
      </c>
      <c r="H42" s="309">
        <f>G42-F42</f>
        <v>-22.299999999999997</v>
      </c>
      <c r="I42" s="311" t="s">
        <v>68</v>
      </c>
      <c r="J42" s="51">
        <v>83.9</v>
      </c>
      <c r="K42" s="307">
        <v>36.1</v>
      </c>
      <c r="L42" s="309">
        <v>-47.800000000000004</v>
      </c>
      <c r="M42" s="311" t="s">
        <v>91</v>
      </c>
      <c r="N42" s="51">
        <v>90.9</v>
      </c>
      <c r="O42" s="307">
        <v>0</v>
      </c>
      <c r="P42" s="309">
        <f>O42-N42</f>
        <v>-90.9</v>
      </c>
      <c r="Q42" s="311" t="s">
        <v>91</v>
      </c>
      <c r="R42" s="51">
        <v>137.69999999999999</v>
      </c>
      <c r="S42" s="307">
        <v>0</v>
      </c>
      <c r="T42" s="309">
        <v>-137.69999999999999</v>
      </c>
      <c r="U42" s="311" t="s">
        <v>91</v>
      </c>
      <c r="V42" s="51">
        <v>57.7</v>
      </c>
      <c r="W42" s="307">
        <v>0</v>
      </c>
      <c r="X42" s="309">
        <v>-57.7</v>
      </c>
      <c r="Y42" s="311" t="s">
        <v>91</v>
      </c>
    </row>
    <row r="43" spans="3:25" ht="17.25" thickBot="1" x14ac:dyDescent="0.2">
      <c r="C43" s="375"/>
      <c r="D43" s="376"/>
      <c r="E43" s="343"/>
      <c r="F43" s="42">
        <v>160.5</v>
      </c>
      <c r="G43" s="308"/>
      <c r="H43" s="324"/>
      <c r="I43" s="312"/>
      <c r="J43" s="42">
        <v>164.5</v>
      </c>
      <c r="K43" s="308"/>
      <c r="L43" s="324"/>
      <c r="M43" s="312"/>
      <c r="N43" s="42">
        <v>170.5</v>
      </c>
      <c r="O43" s="308"/>
      <c r="P43" s="324"/>
      <c r="Q43" s="312"/>
      <c r="R43" s="42">
        <v>176</v>
      </c>
      <c r="S43" s="308"/>
      <c r="T43" s="310"/>
      <c r="U43" s="312"/>
      <c r="V43" s="42">
        <v>176</v>
      </c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17">
        <v>45047</v>
      </c>
      <c r="G45" s="318"/>
      <c r="H45" s="318"/>
      <c r="I45" s="319"/>
      <c r="J45" s="317">
        <v>45048</v>
      </c>
      <c r="K45" s="318"/>
      <c r="L45" s="318"/>
      <c r="M45" s="319"/>
      <c r="N45" s="317">
        <v>45049</v>
      </c>
      <c r="O45" s="318"/>
      <c r="P45" s="318"/>
      <c r="Q45" s="319"/>
      <c r="R45" s="304">
        <v>45050</v>
      </c>
      <c r="S45" s="305"/>
      <c r="T45" s="305"/>
      <c r="U45" s="306"/>
      <c r="V45" s="304">
        <v>45051</v>
      </c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15" t="s">
        <v>76</v>
      </c>
    </row>
    <row r="47" spans="3:25" ht="16.5" x14ac:dyDescent="0.15">
      <c r="C47" s="325"/>
      <c r="D47" s="326"/>
      <c r="E47" s="335" t="s">
        <v>56</v>
      </c>
      <c r="F47" s="51">
        <v>21.6</v>
      </c>
      <c r="G47" s="307">
        <v>21.6</v>
      </c>
      <c r="H47" s="309">
        <v>0</v>
      </c>
      <c r="I47" s="311"/>
      <c r="J47" s="51">
        <v>19.399999999999999</v>
      </c>
      <c r="K47" s="307">
        <v>19.399999999999999</v>
      </c>
      <c r="L47" s="309">
        <v>0</v>
      </c>
      <c r="M47" s="311"/>
      <c r="N47" s="51">
        <v>21.6</v>
      </c>
      <c r="O47" s="307">
        <v>21.6</v>
      </c>
      <c r="P47" s="309">
        <v>0</v>
      </c>
      <c r="Q47" s="311"/>
      <c r="R47" s="51">
        <v>21.6</v>
      </c>
      <c r="S47" s="307">
        <v>21.6</v>
      </c>
      <c r="T47" s="309">
        <v>0</v>
      </c>
      <c r="U47" s="311"/>
      <c r="V47" s="51">
        <v>21.6</v>
      </c>
      <c r="W47" s="307">
        <v>21.6</v>
      </c>
      <c r="X47" s="309">
        <v>0</v>
      </c>
      <c r="Y47" s="311"/>
    </row>
    <row r="48" spans="3:25" ht="17.25" thickBot="1" x14ac:dyDescent="0.2">
      <c r="C48" s="333"/>
      <c r="D48" s="334"/>
      <c r="E48" s="336"/>
      <c r="F48" s="60">
        <v>0.64</v>
      </c>
      <c r="G48" s="308"/>
      <c r="H48" s="324"/>
      <c r="I48" s="312"/>
      <c r="J48" s="60">
        <v>0.68</v>
      </c>
      <c r="K48" s="308"/>
      <c r="L48" s="324"/>
      <c r="M48" s="312"/>
      <c r="N48" s="60">
        <v>0.64</v>
      </c>
      <c r="O48" s="308"/>
      <c r="P48" s="324"/>
      <c r="Q48" s="312"/>
      <c r="R48" s="60">
        <v>0.64</v>
      </c>
      <c r="S48" s="308"/>
      <c r="T48" s="310"/>
      <c r="U48" s="312"/>
      <c r="V48" s="60">
        <v>0.64</v>
      </c>
      <c r="W48" s="308"/>
      <c r="X48" s="310"/>
      <c r="Y48" s="312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17">
        <v>45047</v>
      </c>
      <c r="G50" s="318"/>
      <c r="H50" s="318"/>
      <c r="I50" s="319"/>
      <c r="J50" s="317">
        <v>45048</v>
      </c>
      <c r="K50" s="318"/>
      <c r="L50" s="318"/>
      <c r="M50" s="319"/>
      <c r="N50" s="317">
        <v>45049</v>
      </c>
      <c r="O50" s="318"/>
      <c r="P50" s="318"/>
      <c r="Q50" s="319"/>
      <c r="R50" s="304">
        <v>45050</v>
      </c>
      <c r="S50" s="305"/>
      <c r="T50" s="305"/>
      <c r="U50" s="306"/>
      <c r="V50" s="304">
        <v>45051</v>
      </c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41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48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22.2</v>
      </c>
      <c r="H53" s="68" t="s">
        <v>77</v>
      </c>
      <c r="I53" s="69" t="s">
        <v>69</v>
      </c>
      <c r="J53" s="66">
        <v>0</v>
      </c>
      <c r="K53" s="73">
        <v>23.9</v>
      </c>
      <c r="L53" s="68" t="s">
        <v>77</v>
      </c>
      <c r="M53" s="69" t="s">
        <v>69</v>
      </c>
      <c r="N53" s="66">
        <v>0</v>
      </c>
      <c r="O53" s="73">
        <v>22.6</v>
      </c>
      <c r="P53" s="68" t="s">
        <v>77</v>
      </c>
      <c r="Q53" s="69" t="s">
        <v>69</v>
      </c>
      <c r="R53" s="66">
        <v>0</v>
      </c>
      <c r="S53" s="73">
        <v>22.6</v>
      </c>
      <c r="T53" s="68" t="s">
        <v>77</v>
      </c>
      <c r="U53" s="69" t="s">
        <v>69</v>
      </c>
      <c r="V53" s="66">
        <v>0</v>
      </c>
      <c r="W53" s="73">
        <v>22.5</v>
      </c>
      <c r="X53" s="68" t="s">
        <v>77</v>
      </c>
      <c r="Y53" s="69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&amp;"メイリオ,ボールド"&amp;22日別の優先給電ルールに基づく抑制、調整状況（2023年5月）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D96B-D165-45F9-874A-EF1A9FD17791}">
  <sheetPr>
    <tabColor rgb="FFFFC000"/>
    <pageSetUpPr fitToPage="1"/>
  </sheetPr>
  <dimension ref="A1:Y57"/>
  <sheetViews>
    <sheetView showGridLines="0" view="pageBreakPreview" topLeftCell="A16" zoomScale="70" zoomScaleNormal="55" zoomScaleSheetLayoutView="70" workbookViewId="0">
      <selection activeCell="AA40" sqref="AA40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45054</v>
      </c>
      <c r="G3" s="315"/>
      <c r="H3" s="315"/>
      <c r="I3" s="316"/>
      <c r="J3" s="314">
        <v>45055</v>
      </c>
      <c r="K3" s="315"/>
      <c r="L3" s="315"/>
      <c r="M3" s="316"/>
      <c r="N3" s="314">
        <v>45056</v>
      </c>
      <c r="O3" s="315"/>
      <c r="P3" s="315"/>
      <c r="Q3" s="316"/>
      <c r="R3" s="314">
        <v>45057</v>
      </c>
      <c r="S3" s="315"/>
      <c r="T3" s="315"/>
      <c r="U3" s="316"/>
      <c r="V3" s="314">
        <v>45058</v>
      </c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1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15.7</v>
      </c>
      <c r="G5" s="61">
        <v>15.7</v>
      </c>
      <c r="H5" s="17">
        <v>0</v>
      </c>
      <c r="I5" s="54"/>
      <c r="J5" s="52">
        <v>20.3</v>
      </c>
      <c r="K5" s="61">
        <v>20.3</v>
      </c>
      <c r="L5" s="17">
        <v>0</v>
      </c>
      <c r="M5" s="54"/>
      <c r="N5" s="52">
        <v>15.7</v>
      </c>
      <c r="O5" s="61">
        <v>26.2</v>
      </c>
      <c r="P5" s="17">
        <v>10.5</v>
      </c>
      <c r="Q5" s="54" t="s">
        <v>68</v>
      </c>
      <c r="R5" s="52">
        <v>15.7</v>
      </c>
      <c r="S5" s="61">
        <v>15.7</v>
      </c>
      <c r="T5" s="17">
        <v>0</v>
      </c>
      <c r="U5" s="54"/>
      <c r="V5" s="52">
        <v>15.7</v>
      </c>
      <c r="W5" s="61">
        <v>18.8</v>
      </c>
      <c r="X5" s="17">
        <v>3.1000000000000014</v>
      </c>
      <c r="Y5" s="54" t="s">
        <v>68</v>
      </c>
    </row>
    <row r="6" spans="3:25" ht="16.5" x14ac:dyDescent="0.15">
      <c r="C6" s="366"/>
      <c r="D6" s="369"/>
      <c r="E6" s="16" t="s">
        <v>2</v>
      </c>
      <c r="F6" s="52">
        <v>8.6999999999999993</v>
      </c>
      <c r="G6" s="61">
        <v>8.6999999999999993</v>
      </c>
      <c r="H6" s="17">
        <v>0</v>
      </c>
      <c r="I6" s="54"/>
      <c r="J6" s="52">
        <v>17.5</v>
      </c>
      <c r="K6" s="61">
        <v>15.7</v>
      </c>
      <c r="L6" s="17">
        <v>-1.8000000000000007</v>
      </c>
      <c r="M6" s="54" t="s">
        <v>67</v>
      </c>
      <c r="N6" s="52">
        <v>17.5</v>
      </c>
      <c r="O6" s="61">
        <v>17.5</v>
      </c>
      <c r="P6" s="17">
        <v>0</v>
      </c>
      <c r="Q6" s="54"/>
      <c r="R6" s="52">
        <v>17.5</v>
      </c>
      <c r="S6" s="61">
        <v>17.5</v>
      </c>
      <c r="T6" s="17">
        <v>0</v>
      </c>
      <c r="U6" s="54"/>
      <c r="V6" s="52">
        <v>17.5</v>
      </c>
      <c r="W6" s="61">
        <v>17.5</v>
      </c>
      <c r="X6" s="17"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11</v>
      </c>
      <c r="G7" s="61">
        <v>11</v>
      </c>
      <c r="H7" s="17">
        <v>0</v>
      </c>
      <c r="I7" s="54"/>
      <c r="J7" s="52">
        <v>11</v>
      </c>
      <c r="K7" s="61">
        <v>11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54"/>
    </row>
    <row r="8" spans="3:25" ht="16.5" x14ac:dyDescent="0.15">
      <c r="C8" s="367"/>
      <c r="D8" s="369"/>
      <c r="E8" s="18" t="s">
        <v>16</v>
      </c>
      <c r="F8" s="49">
        <v>35.700000000000003</v>
      </c>
      <c r="G8" s="53">
        <v>50</v>
      </c>
      <c r="H8" s="19">
        <v>14.299999999999997</v>
      </c>
      <c r="I8" s="45" t="s">
        <v>86</v>
      </c>
      <c r="J8" s="49">
        <v>36.200000000000003</v>
      </c>
      <c r="K8" s="53">
        <v>50.5</v>
      </c>
      <c r="L8" s="19">
        <v>14.299999999999997</v>
      </c>
      <c r="M8" s="45" t="s">
        <v>86</v>
      </c>
      <c r="N8" s="49">
        <v>36.4</v>
      </c>
      <c r="O8" s="53">
        <v>50.7</v>
      </c>
      <c r="P8" s="19">
        <v>14.300000000000004</v>
      </c>
      <c r="Q8" s="45" t="s">
        <v>86</v>
      </c>
      <c r="R8" s="49">
        <v>36.599999999999994</v>
      </c>
      <c r="S8" s="53">
        <v>50.900000000000006</v>
      </c>
      <c r="T8" s="19">
        <v>14.300000000000011</v>
      </c>
      <c r="U8" s="45" t="s">
        <v>86</v>
      </c>
      <c r="V8" s="49">
        <v>36</v>
      </c>
      <c r="W8" s="53">
        <v>50.300000000000004</v>
      </c>
      <c r="X8" s="19">
        <v>14.300000000000004</v>
      </c>
      <c r="Y8" s="45" t="s">
        <v>86</v>
      </c>
    </row>
    <row r="9" spans="3:25" ht="17.25" thickBot="1" x14ac:dyDescent="0.2">
      <c r="C9" s="368"/>
      <c r="D9" s="357" t="s">
        <v>20</v>
      </c>
      <c r="E9" s="358"/>
      <c r="F9" s="2">
        <v>71.099999999999994</v>
      </c>
      <c r="G9" s="3">
        <v>85.4</v>
      </c>
      <c r="H9" s="3">
        <v>14.299999999999997</v>
      </c>
      <c r="I9" s="20" t="s">
        <v>77</v>
      </c>
      <c r="J9" s="2">
        <v>85</v>
      </c>
      <c r="K9" s="3">
        <v>97.5</v>
      </c>
      <c r="L9" s="3">
        <v>12.499999999999996</v>
      </c>
      <c r="M9" s="20" t="s">
        <v>77</v>
      </c>
      <c r="N9" s="2">
        <v>69.599999999999994</v>
      </c>
      <c r="O9" s="3">
        <v>94.4</v>
      </c>
      <c r="P9" s="3">
        <v>24.800000000000004</v>
      </c>
      <c r="Q9" s="20" t="s">
        <v>77</v>
      </c>
      <c r="R9" s="2">
        <v>69.8</v>
      </c>
      <c r="S9" s="3">
        <v>84.100000000000009</v>
      </c>
      <c r="T9" s="3">
        <v>14.300000000000011</v>
      </c>
      <c r="U9" s="20" t="s">
        <v>77</v>
      </c>
      <c r="V9" s="2">
        <v>69.2</v>
      </c>
      <c r="W9" s="3">
        <v>86.6</v>
      </c>
      <c r="X9" s="3">
        <v>17.400000000000006</v>
      </c>
      <c r="Y9" s="20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v>45054</v>
      </c>
      <c r="G11" s="318"/>
      <c r="H11" s="318"/>
      <c r="I11" s="319"/>
      <c r="J11" s="317">
        <v>45055</v>
      </c>
      <c r="K11" s="318"/>
      <c r="L11" s="318"/>
      <c r="M11" s="319"/>
      <c r="N11" s="317">
        <v>45056</v>
      </c>
      <c r="O11" s="318"/>
      <c r="P11" s="318"/>
      <c r="Q11" s="319"/>
      <c r="R11" s="317">
        <v>45057</v>
      </c>
      <c r="S11" s="318"/>
      <c r="T11" s="318"/>
      <c r="U11" s="319"/>
      <c r="V11" s="317">
        <v>45058</v>
      </c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1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0</v>
      </c>
      <c r="H16" s="17">
        <v>32.5</v>
      </c>
      <c r="I16" s="58" t="s">
        <v>67</v>
      </c>
      <c r="J16" s="52">
        <v>-32.5</v>
      </c>
      <c r="K16" s="61">
        <v>0</v>
      </c>
      <c r="L16" s="17">
        <v>32.5</v>
      </c>
      <c r="M16" s="58" t="s">
        <v>87</v>
      </c>
      <c r="N16" s="52">
        <v>-32.5</v>
      </c>
      <c r="O16" s="61">
        <v>0</v>
      </c>
      <c r="P16" s="17">
        <v>32.5</v>
      </c>
      <c r="Q16" s="58" t="s">
        <v>87</v>
      </c>
      <c r="R16" s="52">
        <v>-32.5</v>
      </c>
      <c r="S16" s="61">
        <v>0</v>
      </c>
      <c r="T16" s="17">
        <v>32.5</v>
      </c>
      <c r="U16" s="58" t="s">
        <v>87</v>
      </c>
      <c r="V16" s="52">
        <v>-32.5</v>
      </c>
      <c r="W16" s="61">
        <v>0</v>
      </c>
      <c r="X16" s="17">
        <v>32.5</v>
      </c>
      <c r="Y16" s="58" t="s">
        <v>87</v>
      </c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87</v>
      </c>
      <c r="J17" s="52">
        <v>-34</v>
      </c>
      <c r="K17" s="61">
        <v>0</v>
      </c>
      <c r="L17" s="17">
        <v>34</v>
      </c>
      <c r="M17" s="63" t="s">
        <v>87</v>
      </c>
      <c r="N17" s="52">
        <v>-34</v>
      </c>
      <c r="O17" s="61">
        <v>0</v>
      </c>
      <c r="P17" s="17">
        <v>34</v>
      </c>
      <c r="Q17" s="63" t="s">
        <v>87</v>
      </c>
      <c r="R17" s="52">
        <v>-34</v>
      </c>
      <c r="S17" s="61">
        <v>0</v>
      </c>
      <c r="T17" s="17">
        <v>34</v>
      </c>
      <c r="U17" s="63" t="s">
        <v>87</v>
      </c>
      <c r="V17" s="52">
        <v>-34</v>
      </c>
      <c r="W17" s="61">
        <v>0</v>
      </c>
      <c r="X17" s="17">
        <v>34</v>
      </c>
      <c r="Y17" s="63" t="s">
        <v>87</v>
      </c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58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58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58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-186.7</v>
      </c>
      <c r="H21" s="3">
        <v>66.5</v>
      </c>
      <c r="I21" s="25" t="s">
        <v>77</v>
      </c>
      <c r="J21" s="2">
        <v>-253.2</v>
      </c>
      <c r="K21" s="3">
        <v>-186.7</v>
      </c>
      <c r="L21" s="3">
        <v>66.5</v>
      </c>
      <c r="M21" s="25" t="s">
        <v>77</v>
      </c>
      <c r="N21" s="2">
        <v>-253.2</v>
      </c>
      <c r="O21" s="3">
        <v>-186.7</v>
      </c>
      <c r="P21" s="3">
        <v>66.5</v>
      </c>
      <c r="Q21" s="25" t="s">
        <v>77</v>
      </c>
      <c r="R21" s="2">
        <v>-253.2</v>
      </c>
      <c r="S21" s="3">
        <v>-186.7</v>
      </c>
      <c r="T21" s="3">
        <v>66.5</v>
      </c>
      <c r="U21" s="25" t="s">
        <v>77</v>
      </c>
      <c r="V21" s="2">
        <v>-253.2</v>
      </c>
      <c r="W21" s="3">
        <v>-186.7</v>
      </c>
      <c r="X21" s="3">
        <v>66.5</v>
      </c>
      <c r="Y21" s="25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v>45054</v>
      </c>
      <c r="G23" s="318"/>
      <c r="H23" s="318"/>
      <c r="I23" s="319"/>
      <c r="J23" s="317">
        <v>45055</v>
      </c>
      <c r="K23" s="318"/>
      <c r="L23" s="318"/>
      <c r="M23" s="319"/>
      <c r="N23" s="317">
        <v>45056</v>
      </c>
      <c r="O23" s="318"/>
      <c r="P23" s="318"/>
      <c r="Q23" s="319"/>
      <c r="R23" s="317">
        <v>45057</v>
      </c>
      <c r="S23" s="318"/>
      <c r="T23" s="318"/>
      <c r="U23" s="319"/>
      <c r="V23" s="317">
        <v>45058</v>
      </c>
      <c r="W23" s="318"/>
      <c r="X23" s="318"/>
      <c r="Y23" s="319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1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>
        <v>-5</v>
      </c>
      <c r="W25" s="55">
        <v>-5</v>
      </c>
      <c r="X25" s="26">
        <v>0</v>
      </c>
      <c r="Y25" s="4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v>45054</v>
      </c>
      <c r="G27" s="318"/>
      <c r="H27" s="318"/>
      <c r="I27" s="319"/>
      <c r="J27" s="317">
        <v>45055</v>
      </c>
      <c r="K27" s="318"/>
      <c r="L27" s="318"/>
      <c r="M27" s="319"/>
      <c r="N27" s="317">
        <v>45056</v>
      </c>
      <c r="O27" s="318"/>
      <c r="P27" s="318"/>
      <c r="Q27" s="319"/>
      <c r="R27" s="317">
        <v>45057</v>
      </c>
      <c r="S27" s="318"/>
      <c r="T27" s="318"/>
      <c r="U27" s="319"/>
      <c r="V27" s="317">
        <v>45058</v>
      </c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1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21.9</v>
      </c>
      <c r="G29" s="320">
        <v>21.9</v>
      </c>
      <c r="H29" s="309">
        <v>0</v>
      </c>
      <c r="I29" s="311"/>
      <c r="J29" s="59">
        <v>21.9</v>
      </c>
      <c r="K29" s="320">
        <v>21.9</v>
      </c>
      <c r="L29" s="309">
        <v>0</v>
      </c>
      <c r="M29" s="311"/>
      <c r="N29" s="59">
        <v>21.9</v>
      </c>
      <c r="O29" s="320">
        <v>21.9</v>
      </c>
      <c r="P29" s="309">
        <v>0</v>
      </c>
      <c r="Q29" s="311"/>
      <c r="R29" s="59">
        <v>21.9</v>
      </c>
      <c r="S29" s="320">
        <v>21.9</v>
      </c>
      <c r="T29" s="309">
        <v>0</v>
      </c>
      <c r="U29" s="311"/>
      <c r="V29" s="59">
        <v>21.9</v>
      </c>
      <c r="W29" s="320">
        <v>21.9</v>
      </c>
      <c r="X29" s="309">
        <v>0</v>
      </c>
      <c r="Y29" s="311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54.4</v>
      </c>
      <c r="K31" s="320">
        <v>54.4</v>
      </c>
      <c r="L31" s="309">
        <v>0</v>
      </c>
      <c r="M31" s="311"/>
      <c r="N31" s="59">
        <v>54.4</v>
      </c>
      <c r="O31" s="320">
        <v>57</v>
      </c>
      <c r="P31" s="309">
        <v>2.6000000000000014</v>
      </c>
      <c r="Q31" s="311" t="s">
        <v>68</v>
      </c>
      <c r="R31" s="59">
        <v>54.4</v>
      </c>
      <c r="S31" s="320">
        <v>64.099999999999994</v>
      </c>
      <c r="T31" s="309">
        <v>9.6999999999999957</v>
      </c>
      <c r="U31" s="311" t="s">
        <v>67</v>
      </c>
      <c r="V31" s="59">
        <v>54.4</v>
      </c>
      <c r="W31" s="320">
        <v>54.4</v>
      </c>
      <c r="X31" s="309">
        <v>0</v>
      </c>
      <c r="Y31" s="31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323"/>
    </row>
    <row r="33" spans="3:25" ht="16.5" x14ac:dyDescent="0.15">
      <c r="C33" s="350"/>
      <c r="D33" s="347" t="s">
        <v>36</v>
      </c>
      <c r="E33" s="85" t="s">
        <v>11</v>
      </c>
      <c r="F33" s="59">
        <v>41.3</v>
      </c>
      <c r="G33" s="84">
        <v>34</v>
      </c>
      <c r="H33" s="309">
        <v>-7.2999999999999972</v>
      </c>
      <c r="I33" s="311" t="s">
        <v>72</v>
      </c>
      <c r="J33" s="59">
        <v>41.3</v>
      </c>
      <c r="K33" s="84">
        <v>28.5</v>
      </c>
      <c r="L33" s="309">
        <v>-12.799999999999997</v>
      </c>
      <c r="M33" s="311" t="s">
        <v>88</v>
      </c>
      <c r="N33" s="59">
        <v>41.3</v>
      </c>
      <c r="O33" s="84">
        <v>31.5</v>
      </c>
      <c r="P33" s="309">
        <v>-9.7999999999999972</v>
      </c>
      <c r="Q33" s="311" t="s">
        <v>88</v>
      </c>
      <c r="R33" s="59">
        <v>41.3</v>
      </c>
      <c r="S33" s="84">
        <v>28.5</v>
      </c>
      <c r="T33" s="309">
        <v>-12.799999999999997</v>
      </c>
      <c r="U33" s="311" t="s">
        <v>88</v>
      </c>
      <c r="V33" s="59">
        <v>41.3</v>
      </c>
      <c r="W33" s="84">
        <v>29.8</v>
      </c>
      <c r="X33" s="309">
        <v>-11.499999999999996</v>
      </c>
      <c r="Y33" s="311" t="s">
        <v>88</v>
      </c>
    </row>
    <row r="34" spans="3:25" ht="16.5" x14ac:dyDescent="0.15">
      <c r="C34" s="350"/>
      <c r="D34" s="348"/>
      <c r="E34" s="344" t="s">
        <v>58</v>
      </c>
      <c r="F34" s="50">
        <v>0.24</v>
      </c>
      <c r="G34" s="56">
        <v>0.2</v>
      </c>
      <c r="H34" s="322"/>
      <c r="I34" s="323"/>
      <c r="J34" s="50">
        <v>0.24</v>
      </c>
      <c r="K34" s="56">
        <v>0.16</v>
      </c>
      <c r="L34" s="322"/>
      <c r="M34" s="323"/>
      <c r="N34" s="50">
        <v>0.24</v>
      </c>
      <c r="O34" s="56">
        <v>0.18</v>
      </c>
      <c r="P34" s="322"/>
      <c r="Q34" s="323"/>
      <c r="R34" s="50">
        <v>0.24</v>
      </c>
      <c r="S34" s="56">
        <v>0.16</v>
      </c>
      <c r="T34" s="322"/>
      <c r="U34" s="323"/>
      <c r="V34" s="50">
        <v>0.24</v>
      </c>
      <c r="W34" s="56">
        <v>0.17</v>
      </c>
      <c r="X34" s="322"/>
      <c r="Y34" s="323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30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33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0.9</v>
      </c>
      <c r="H37" s="17">
        <v>-12.1</v>
      </c>
      <c r="I37" s="58" t="s">
        <v>89</v>
      </c>
      <c r="J37" s="52">
        <v>13</v>
      </c>
      <c r="K37" s="61">
        <v>0.9</v>
      </c>
      <c r="L37" s="17">
        <v>-12.1</v>
      </c>
      <c r="M37" s="58" t="s">
        <v>70</v>
      </c>
      <c r="N37" s="52">
        <v>13</v>
      </c>
      <c r="O37" s="61">
        <v>0.89999999999999858</v>
      </c>
      <c r="P37" s="17">
        <v>-12.100000000000001</v>
      </c>
      <c r="Q37" s="58" t="s">
        <v>70</v>
      </c>
      <c r="R37" s="52">
        <v>13</v>
      </c>
      <c r="S37" s="61">
        <v>0.39999999999999858</v>
      </c>
      <c r="T37" s="17">
        <v>-12.600000000000001</v>
      </c>
      <c r="U37" s="58" t="s">
        <v>70</v>
      </c>
      <c r="V37" s="52">
        <v>13</v>
      </c>
      <c r="W37" s="61">
        <v>0.30000000000000215</v>
      </c>
      <c r="X37" s="17">
        <v>-12.699999999999998</v>
      </c>
      <c r="Y37" s="58" t="s">
        <v>70</v>
      </c>
    </row>
    <row r="38" spans="3:25" ht="17.25" thickBot="1" x14ac:dyDescent="0.2">
      <c r="C38" s="351"/>
      <c r="D38" s="357" t="s">
        <v>20</v>
      </c>
      <c r="E38" s="358"/>
      <c r="F38" s="2">
        <v>130.6</v>
      </c>
      <c r="G38" s="3">
        <v>111.2</v>
      </c>
      <c r="H38" s="3">
        <v>-19.399999999999999</v>
      </c>
      <c r="I38" s="25"/>
      <c r="J38" s="2">
        <v>130.6</v>
      </c>
      <c r="K38" s="3">
        <v>105.7</v>
      </c>
      <c r="L38" s="3">
        <v>-24.9</v>
      </c>
      <c r="M38" s="25"/>
      <c r="N38" s="2">
        <v>130.6</v>
      </c>
      <c r="O38" s="3">
        <v>111.30000000000001</v>
      </c>
      <c r="P38" s="3">
        <v>-19.299999999999997</v>
      </c>
      <c r="Q38" s="25"/>
      <c r="R38" s="2">
        <v>130.6</v>
      </c>
      <c r="S38" s="3">
        <v>114.9</v>
      </c>
      <c r="T38" s="3">
        <v>-15.700000000000003</v>
      </c>
      <c r="U38" s="25"/>
      <c r="V38" s="2">
        <v>130.6</v>
      </c>
      <c r="W38" s="3">
        <v>106.39999999999999</v>
      </c>
      <c r="X38" s="3">
        <v>-24.199999999999996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04">
        <v>45054</v>
      </c>
      <c r="G40" s="305"/>
      <c r="H40" s="305"/>
      <c r="I40" s="306"/>
      <c r="J40" s="304">
        <v>45055</v>
      </c>
      <c r="K40" s="305"/>
      <c r="L40" s="305"/>
      <c r="M40" s="306"/>
      <c r="N40" s="304">
        <v>45056</v>
      </c>
      <c r="O40" s="305"/>
      <c r="P40" s="305"/>
      <c r="Q40" s="306"/>
      <c r="R40" s="304">
        <v>45057</v>
      </c>
      <c r="S40" s="305"/>
      <c r="T40" s="305"/>
      <c r="U40" s="306"/>
      <c r="V40" s="304">
        <v>45058</v>
      </c>
      <c r="W40" s="305"/>
      <c r="X40" s="305"/>
      <c r="Y40" s="306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1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42.6</v>
      </c>
      <c r="W42" s="307">
        <v>17.7</v>
      </c>
      <c r="X42" s="309">
        <v>-24.900000000000002</v>
      </c>
      <c r="Y42" s="311" t="s">
        <v>68</v>
      </c>
    </row>
    <row r="43" spans="3:25" ht="17.25" thickBot="1" x14ac:dyDescent="0.2">
      <c r="C43" s="375"/>
      <c r="D43" s="376"/>
      <c r="E43" s="343"/>
      <c r="F43" s="42">
        <v>219</v>
      </c>
      <c r="G43" s="308"/>
      <c r="H43" s="310"/>
      <c r="I43" s="312"/>
      <c r="J43" s="42">
        <v>219</v>
      </c>
      <c r="K43" s="308"/>
      <c r="L43" s="310"/>
      <c r="M43" s="312"/>
      <c r="N43" s="42">
        <v>219</v>
      </c>
      <c r="O43" s="308"/>
      <c r="P43" s="310"/>
      <c r="Q43" s="312"/>
      <c r="R43" s="42">
        <v>219</v>
      </c>
      <c r="S43" s="308"/>
      <c r="T43" s="310"/>
      <c r="U43" s="312"/>
      <c r="V43" s="42">
        <v>219</v>
      </c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04">
        <v>45054</v>
      </c>
      <c r="G45" s="305"/>
      <c r="H45" s="305"/>
      <c r="I45" s="306"/>
      <c r="J45" s="304">
        <v>45055</v>
      </c>
      <c r="K45" s="305"/>
      <c r="L45" s="305"/>
      <c r="M45" s="306"/>
      <c r="N45" s="304">
        <v>45056</v>
      </c>
      <c r="O45" s="305"/>
      <c r="P45" s="305"/>
      <c r="Q45" s="306"/>
      <c r="R45" s="304">
        <v>45057</v>
      </c>
      <c r="S45" s="305"/>
      <c r="T45" s="305"/>
      <c r="U45" s="306"/>
      <c r="V45" s="304">
        <v>45058</v>
      </c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15" t="s">
        <v>76</v>
      </c>
    </row>
    <row r="47" spans="3:25" ht="16.5" x14ac:dyDescent="0.15">
      <c r="C47" s="325"/>
      <c r="D47" s="326"/>
      <c r="E47" s="335" t="s">
        <v>56</v>
      </c>
      <c r="F47" s="51">
        <v>19.399999999999999</v>
      </c>
      <c r="G47" s="307">
        <v>19.399999999999999</v>
      </c>
      <c r="H47" s="309">
        <v>0</v>
      </c>
      <c r="I47" s="311"/>
      <c r="J47" s="51">
        <v>19.399999999999999</v>
      </c>
      <c r="K47" s="307">
        <v>19.399999999999999</v>
      </c>
      <c r="L47" s="309">
        <v>0</v>
      </c>
      <c r="M47" s="311"/>
      <c r="N47" s="51">
        <v>19.399999999999999</v>
      </c>
      <c r="O47" s="307">
        <v>19.399999999999999</v>
      </c>
      <c r="P47" s="309">
        <v>0</v>
      </c>
      <c r="Q47" s="311"/>
      <c r="R47" s="51">
        <v>19.399999999999999</v>
      </c>
      <c r="S47" s="307">
        <v>19.399999999999999</v>
      </c>
      <c r="T47" s="309">
        <v>0</v>
      </c>
      <c r="U47" s="311"/>
      <c r="V47" s="51">
        <v>19.399999999999999</v>
      </c>
      <c r="W47" s="307">
        <v>19.399999999999999</v>
      </c>
      <c r="X47" s="309">
        <v>0</v>
      </c>
      <c r="Y47" s="311"/>
    </row>
    <row r="48" spans="3:25" ht="17.25" thickBot="1" x14ac:dyDescent="0.2">
      <c r="C48" s="333"/>
      <c r="D48" s="334"/>
      <c r="E48" s="336"/>
      <c r="F48" s="60">
        <v>0.68</v>
      </c>
      <c r="G48" s="308"/>
      <c r="H48" s="310"/>
      <c r="I48" s="312"/>
      <c r="J48" s="60">
        <v>0.68</v>
      </c>
      <c r="K48" s="308"/>
      <c r="L48" s="310"/>
      <c r="M48" s="312"/>
      <c r="N48" s="60">
        <v>0.68</v>
      </c>
      <c r="O48" s="308"/>
      <c r="P48" s="310"/>
      <c r="Q48" s="312"/>
      <c r="R48" s="60">
        <v>0.68</v>
      </c>
      <c r="S48" s="308"/>
      <c r="T48" s="310"/>
      <c r="U48" s="312"/>
      <c r="V48" s="60">
        <v>0.68</v>
      </c>
      <c r="W48" s="308"/>
      <c r="X48" s="310"/>
      <c r="Y48" s="312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04">
        <v>45054</v>
      </c>
      <c r="G50" s="305"/>
      <c r="H50" s="305"/>
      <c r="I50" s="306"/>
      <c r="J50" s="304">
        <v>45055</v>
      </c>
      <c r="K50" s="305"/>
      <c r="L50" s="305"/>
      <c r="M50" s="306"/>
      <c r="N50" s="304">
        <v>45056</v>
      </c>
      <c r="O50" s="305"/>
      <c r="P50" s="305"/>
      <c r="Q50" s="306"/>
      <c r="R50" s="304">
        <v>45057</v>
      </c>
      <c r="S50" s="305"/>
      <c r="T50" s="305"/>
      <c r="U50" s="306"/>
      <c r="V50" s="304">
        <v>45058</v>
      </c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41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48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22.2</v>
      </c>
      <c r="H53" s="68" t="s">
        <v>77</v>
      </c>
      <c r="I53" s="69" t="s">
        <v>69</v>
      </c>
      <c r="J53" s="66">
        <v>0</v>
      </c>
      <c r="K53" s="73">
        <v>21.2</v>
      </c>
      <c r="L53" s="68" t="s">
        <v>77</v>
      </c>
      <c r="M53" s="69" t="s">
        <v>69</v>
      </c>
      <c r="N53" s="66">
        <v>0</v>
      </c>
      <c r="O53" s="73">
        <v>21.5</v>
      </c>
      <c r="P53" s="68" t="s">
        <v>77</v>
      </c>
      <c r="Q53" s="69" t="s">
        <v>69</v>
      </c>
      <c r="R53" s="66">
        <v>0</v>
      </c>
      <c r="S53" s="73">
        <v>21.2</v>
      </c>
      <c r="T53" s="68" t="s">
        <v>77</v>
      </c>
      <c r="U53" s="69" t="s">
        <v>69</v>
      </c>
      <c r="V53" s="66">
        <v>0</v>
      </c>
      <c r="W53" s="73">
        <v>21.3</v>
      </c>
      <c r="X53" s="68" t="s">
        <v>77</v>
      </c>
      <c r="Y53" s="69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&amp;"メイリオ,ボールド"&amp;22日別の優先給電ルールに基づく抑制、調整状況（2023年5月）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E1B5-B732-4631-B9F0-A8C6E562C417}">
  <sheetPr>
    <tabColor rgb="FFFFC000"/>
    <pageSetUpPr fitToPage="1"/>
  </sheetPr>
  <dimension ref="A1:Y57"/>
  <sheetViews>
    <sheetView showGridLines="0" view="pageBreakPreview" zoomScale="55" zoomScaleNormal="55" zoomScaleSheetLayoutView="55" workbookViewId="0">
      <selection activeCell="AA40" sqref="AA40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45060</v>
      </c>
      <c r="G3" s="315"/>
      <c r="H3" s="315"/>
      <c r="I3" s="316"/>
      <c r="J3" s="314">
        <v>45061</v>
      </c>
      <c r="K3" s="315"/>
      <c r="L3" s="315"/>
      <c r="M3" s="316"/>
      <c r="N3" s="314">
        <v>45062</v>
      </c>
      <c r="O3" s="315"/>
      <c r="P3" s="315"/>
      <c r="Q3" s="316"/>
      <c r="R3" s="314">
        <v>45063</v>
      </c>
      <c r="S3" s="315"/>
      <c r="T3" s="315"/>
      <c r="U3" s="316"/>
      <c r="V3" s="314">
        <v>45066</v>
      </c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1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20.3</v>
      </c>
      <c r="G5" s="61">
        <v>20.3</v>
      </c>
      <c r="H5" s="17">
        <v>0</v>
      </c>
      <c r="I5" s="54"/>
      <c r="J5" s="52">
        <v>20.3</v>
      </c>
      <c r="K5" s="61">
        <v>24.6</v>
      </c>
      <c r="L5" s="17">
        <v>4.3000000000000007</v>
      </c>
      <c r="M5" s="54" t="s">
        <v>68</v>
      </c>
      <c r="N5" s="52">
        <v>20.3</v>
      </c>
      <c r="O5" s="61">
        <v>24.5</v>
      </c>
      <c r="P5" s="17">
        <v>4.1999999999999993</v>
      </c>
      <c r="Q5" s="54" t="s">
        <v>91</v>
      </c>
      <c r="R5" s="52">
        <v>20.3</v>
      </c>
      <c r="S5" s="61">
        <v>29.5</v>
      </c>
      <c r="T5" s="17">
        <v>9.1999999999999993</v>
      </c>
      <c r="U5" s="54" t="s">
        <v>91</v>
      </c>
      <c r="V5" s="52">
        <v>20.3</v>
      </c>
      <c r="W5" s="61">
        <v>20.3</v>
      </c>
      <c r="X5" s="17">
        <v>0</v>
      </c>
      <c r="Y5" s="54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v>0</v>
      </c>
      <c r="I6" s="54"/>
      <c r="J6" s="52">
        <v>17.5</v>
      </c>
      <c r="K6" s="61">
        <v>17.5</v>
      </c>
      <c r="L6" s="17">
        <v>0</v>
      </c>
      <c r="M6" s="54"/>
      <c r="N6" s="52">
        <v>17.5</v>
      </c>
      <c r="O6" s="61">
        <v>17.5</v>
      </c>
      <c r="P6" s="17">
        <v>0</v>
      </c>
      <c r="Q6" s="54"/>
      <c r="R6" s="52">
        <v>17.5</v>
      </c>
      <c r="S6" s="61">
        <v>17.5</v>
      </c>
      <c r="T6" s="17">
        <v>0</v>
      </c>
      <c r="U6" s="54"/>
      <c r="V6" s="52">
        <v>17.5</v>
      </c>
      <c r="W6" s="61">
        <v>17.5</v>
      </c>
      <c r="X6" s="17"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54"/>
    </row>
    <row r="8" spans="3:25" ht="16.5" x14ac:dyDescent="0.15">
      <c r="C8" s="367"/>
      <c r="D8" s="369"/>
      <c r="E8" s="18" t="s">
        <v>16</v>
      </c>
      <c r="F8" s="49">
        <v>33.599999999999994</v>
      </c>
      <c r="G8" s="53">
        <v>47.900000000000006</v>
      </c>
      <c r="H8" s="19">
        <v>14.300000000000011</v>
      </c>
      <c r="I8" s="45" t="s">
        <v>86</v>
      </c>
      <c r="J8" s="49">
        <v>36.4</v>
      </c>
      <c r="K8" s="53">
        <v>50.7</v>
      </c>
      <c r="L8" s="19">
        <v>14.300000000000004</v>
      </c>
      <c r="M8" s="45" t="s">
        <v>86</v>
      </c>
      <c r="N8" s="49">
        <v>37.599999999999994</v>
      </c>
      <c r="O8" s="53">
        <v>51.900000000000006</v>
      </c>
      <c r="P8" s="19">
        <v>14.300000000000011</v>
      </c>
      <c r="Q8" s="45" t="s">
        <v>86</v>
      </c>
      <c r="R8" s="49">
        <v>38</v>
      </c>
      <c r="S8" s="53">
        <v>52.300000000000004</v>
      </c>
      <c r="T8" s="19">
        <v>14.300000000000004</v>
      </c>
      <c r="U8" s="45" t="s">
        <v>86</v>
      </c>
      <c r="V8" s="49">
        <v>35.5</v>
      </c>
      <c r="W8" s="53">
        <v>49.800000000000004</v>
      </c>
      <c r="X8" s="19">
        <v>14.300000000000004</v>
      </c>
      <c r="Y8" s="45" t="s">
        <v>86</v>
      </c>
    </row>
    <row r="9" spans="3:25" ht="17.25" thickBot="1" x14ac:dyDescent="0.2">
      <c r="C9" s="368"/>
      <c r="D9" s="357" t="s">
        <v>20</v>
      </c>
      <c r="E9" s="358"/>
      <c r="F9" s="2">
        <v>71.399999999999991</v>
      </c>
      <c r="G9" s="3">
        <v>85.7</v>
      </c>
      <c r="H9" s="3">
        <v>14.300000000000011</v>
      </c>
      <c r="I9" s="20" t="s">
        <v>77</v>
      </c>
      <c r="J9" s="2">
        <v>74.199999999999989</v>
      </c>
      <c r="K9" s="3">
        <v>92.800000000000011</v>
      </c>
      <c r="L9" s="3">
        <v>18.600000000000005</v>
      </c>
      <c r="M9" s="20" t="s">
        <v>77</v>
      </c>
      <c r="N9" s="2">
        <v>75.399999999999991</v>
      </c>
      <c r="O9" s="3">
        <v>93.9</v>
      </c>
      <c r="P9" s="3">
        <v>18.500000000000011</v>
      </c>
      <c r="Q9" s="20" t="s">
        <v>77</v>
      </c>
      <c r="R9" s="2">
        <v>75.8</v>
      </c>
      <c r="S9" s="3">
        <v>99.300000000000011</v>
      </c>
      <c r="T9" s="3">
        <v>23.500000000000004</v>
      </c>
      <c r="U9" s="20" t="s">
        <v>77</v>
      </c>
      <c r="V9" s="2">
        <v>73.3</v>
      </c>
      <c r="W9" s="3">
        <v>87.6</v>
      </c>
      <c r="X9" s="3">
        <v>14.300000000000004</v>
      </c>
      <c r="Y9" s="20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v>45060</v>
      </c>
      <c r="G11" s="318"/>
      <c r="H11" s="318"/>
      <c r="I11" s="319"/>
      <c r="J11" s="317">
        <v>45061</v>
      </c>
      <c r="K11" s="318"/>
      <c r="L11" s="318"/>
      <c r="M11" s="319"/>
      <c r="N11" s="317">
        <v>45062</v>
      </c>
      <c r="O11" s="318"/>
      <c r="P11" s="318"/>
      <c r="Q11" s="319"/>
      <c r="R11" s="317">
        <v>45063</v>
      </c>
      <c r="S11" s="318"/>
      <c r="T11" s="318"/>
      <c r="U11" s="319"/>
      <c r="V11" s="317">
        <v>45066</v>
      </c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1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0</v>
      </c>
      <c r="T13" s="17">
        <v>26.1</v>
      </c>
      <c r="U13" s="58" t="s">
        <v>87</v>
      </c>
      <c r="V13" s="52">
        <v>-26.1</v>
      </c>
      <c r="W13" s="61">
        <v>-26.1</v>
      </c>
      <c r="X13" s="17"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0</v>
      </c>
      <c r="H16" s="17">
        <v>32.5</v>
      </c>
      <c r="I16" s="58" t="s">
        <v>67</v>
      </c>
      <c r="J16" s="52">
        <v>-32.5</v>
      </c>
      <c r="K16" s="61">
        <v>0</v>
      </c>
      <c r="L16" s="17">
        <v>32.5</v>
      </c>
      <c r="M16" s="58" t="s">
        <v>87</v>
      </c>
      <c r="N16" s="52">
        <v>-32.5</v>
      </c>
      <c r="O16" s="61">
        <v>0</v>
      </c>
      <c r="P16" s="17">
        <v>32.5</v>
      </c>
      <c r="Q16" s="58" t="s">
        <v>87</v>
      </c>
      <c r="R16" s="52">
        <v>-32.5</v>
      </c>
      <c r="S16" s="61">
        <v>0</v>
      </c>
      <c r="T16" s="17">
        <v>32.5</v>
      </c>
      <c r="U16" s="58" t="s">
        <v>87</v>
      </c>
      <c r="V16" s="52">
        <v>-32.5</v>
      </c>
      <c r="W16" s="61">
        <v>0</v>
      </c>
      <c r="X16" s="17">
        <v>32.5</v>
      </c>
      <c r="Y16" s="58" t="s">
        <v>87</v>
      </c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87</v>
      </c>
      <c r="J17" s="52">
        <v>-34</v>
      </c>
      <c r="K17" s="61">
        <v>0</v>
      </c>
      <c r="L17" s="17">
        <v>34</v>
      </c>
      <c r="M17" s="63" t="s">
        <v>87</v>
      </c>
      <c r="N17" s="52">
        <v>-34</v>
      </c>
      <c r="O17" s="61">
        <v>0</v>
      </c>
      <c r="P17" s="17">
        <v>34</v>
      </c>
      <c r="Q17" s="63" t="s">
        <v>87</v>
      </c>
      <c r="R17" s="52">
        <v>-34</v>
      </c>
      <c r="S17" s="61">
        <v>0</v>
      </c>
      <c r="T17" s="17">
        <v>34</v>
      </c>
      <c r="U17" s="63" t="s">
        <v>87</v>
      </c>
      <c r="V17" s="52">
        <v>-34</v>
      </c>
      <c r="W17" s="61">
        <v>0</v>
      </c>
      <c r="X17" s="17">
        <v>34</v>
      </c>
      <c r="Y17" s="63" t="s">
        <v>87</v>
      </c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58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58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58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-186.7</v>
      </c>
      <c r="H21" s="3">
        <v>66.5</v>
      </c>
      <c r="I21" s="25" t="s">
        <v>77</v>
      </c>
      <c r="J21" s="2">
        <v>-253.2</v>
      </c>
      <c r="K21" s="3">
        <v>-186.7</v>
      </c>
      <c r="L21" s="3">
        <v>66.5</v>
      </c>
      <c r="M21" s="25" t="s">
        <v>77</v>
      </c>
      <c r="N21" s="2">
        <v>-253.2</v>
      </c>
      <c r="O21" s="3">
        <v>-186.7</v>
      </c>
      <c r="P21" s="3">
        <v>66.5</v>
      </c>
      <c r="Q21" s="25" t="s">
        <v>77</v>
      </c>
      <c r="R21" s="2">
        <v>-253.2</v>
      </c>
      <c r="S21" s="3">
        <v>-160.6</v>
      </c>
      <c r="T21" s="3">
        <v>92.6</v>
      </c>
      <c r="U21" s="25" t="s">
        <v>77</v>
      </c>
      <c r="V21" s="2">
        <v>-253.2</v>
      </c>
      <c r="W21" s="3">
        <v>-186.7</v>
      </c>
      <c r="X21" s="3">
        <v>66.5</v>
      </c>
      <c r="Y21" s="25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v>45060</v>
      </c>
      <c r="G23" s="318"/>
      <c r="H23" s="318"/>
      <c r="I23" s="319"/>
      <c r="J23" s="317">
        <v>45061</v>
      </c>
      <c r="K23" s="318"/>
      <c r="L23" s="318"/>
      <c r="M23" s="319"/>
      <c r="N23" s="317">
        <v>45062</v>
      </c>
      <c r="O23" s="318"/>
      <c r="P23" s="318"/>
      <c r="Q23" s="319"/>
      <c r="R23" s="317">
        <v>45063</v>
      </c>
      <c r="S23" s="318"/>
      <c r="T23" s="318"/>
      <c r="U23" s="319"/>
      <c r="V23" s="317">
        <v>45066</v>
      </c>
      <c r="W23" s="318"/>
      <c r="X23" s="318"/>
      <c r="Y23" s="319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1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>
        <v>-5</v>
      </c>
      <c r="W25" s="55">
        <v>-5</v>
      </c>
      <c r="X25" s="26">
        <v>0</v>
      </c>
      <c r="Y25" s="4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v>45060</v>
      </c>
      <c r="G27" s="318"/>
      <c r="H27" s="318"/>
      <c r="I27" s="319"/>
      <c r="J27" s="317">
        <v>45061</v>
      </c>
      <c r="K27" s="318"/>
      <c r="L27" s="318"/>
      <c r="M27" s="319"/>
      <c r="N27" s="317">
        <v>45062</v>
      </c>
      <c r="O27" s="318"/>
      <c r="P27" s="318"/>
      <c r="Q27" s="319"/>
      <c r="R27" s="317">
        <v>45063</v>
      </c>
      <c r="S27" s="318"/>
      <c r="T27" s="318"/>
      <c r="U27" s="319"/>
      <c r="V27" s="317">
        <v>45066</v>
      </c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1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21.9</v>
      </c>
      <c r="G29" s="320">
        <v>21.2</v>
      </c>
      <c r="H29" s="309">
        <v>-0.69999999999999929</v>
      </c>
      <c r="I29" s="311" t="s">
        <v>72</v>
      </c>
      <c r="J29" s="59">
        <v>21.9</v>
      </c>
      <c r="K29" s="320">
        <v>21.2</v>
      </c>
      <c r="L29" s="309">
        <v>-0.69999999999999929</v>
      </c>
      <c r="M29" s="311" t="s">
        <v>88</v>
      </c>
      <c r="N29" s="59">
        <v>21.9</v>
      </c>
      <c r="O29" s="320">
        <v>21.2</v>
      </c>
      <c r="P29" s="309">
        <v>-0.69999999999999929</v>
      </c>
      <c r="Q29" s="311" t="s">
        <v>88</v>
      </c>
      <c r="R29" s="59">
        <v>21.9</v>
      </c>
      <c r="S29" s="320">
        <v>21.2</v>
      </c>
      <c r="T29" s="309">
        <v>-0.69999999999999929</v>
      </c>
      <c r="U29" s="311" t="s">
        <v>88</v>
      </c>
      <c r="V29" s="59">
        <v>21.9</v>
      </c>
      <c r="W29" s="320">
        <v>21.2</v>
      </c>
      <c r="X29" s="309">
        <v>-0.69999999999999929</v>
      </c>
      <c r="Y29" s="311" t="s">
        <v>88</v>
      </c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54.4</v>
      </c>
      <c r="K31" s="320">
        <v>59.3</v>
      </c>
      <c r="L31" s="309">
        <v>4.8999999999999986</v>
      </c>
      <c r="M31" s="311" t="s">
        <v>67</v>
      </c>
      <c r="N31" s="59">
        <v>54.4</v>
      </c>
      <c r="O31" s="320">
        <v>54.4</v>
      </c>
      <c r="P31" s="309">
        <v>0</v>
      </c>
      <c r="Q31" s="311"/>
      <c r="R31" s="59">
        <v>54.4</v>
      </c>
      <c r="S31" s="320">
        <v>54.4</v>
      </c>
      <c r="T31" s="309">
        <v>0</v>
      </c>
      <c r="U31" s="311"/>
      <c r="V31" s="59">
        <v>54.4</v>
      </c>
      <c r="W31" s="320">
        <v>54.4</v>
      </c>
      <c r="X31" s="309">
        <v>0</v>
      </c>
      <c r="Y31" s="31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323"/>
    </row>
    <row r="33" spans="3:25" ht="16.5" x14ac:dyDescent="0.15">
      <c r="C33" s="350"/>
      <c r="D33" s="347" t="s">
        <v>36</v>
      </c>
      <c r="E33" s="85" t="s">
        <v>11</v>
      </c>
      <c r="F33" s="59">
        <v>41.3</v>
      </c>
      <c r="G33" s="84">
        <v>23.3</v>
      </c>
      <c r="H33" s="309">
        <v>-17.999999999999996</v>
      </c>
      <c r="I33" s="311" t="s">
        <v>88</v>
      </c>
      <c r="J33" s="59">
        <v>41.3</v>
      </c>
      <c r="K33" s="84">
        <v>40.6</v>
      </c>
      <c r="L33" s="309">
        <v>-0.69999999999999574</v>
      </c>
      <c r="M33" s="311" t="s">
        <v>88</v>
      </c>
      <c r="N33" s="59">
        <v>41.3</v>
      </c>
      <c r="O33" s="84">
        <v>40.9</v>
      </c>
      <c r="P33" s="309">
        <v>-0.39999999999999858</v>
      </c>
      <c r="Q33" s="311" t="s">
        <v>88</v>
      </c>
      <c r="R33" s="59">
        <v>41.3</v>
      </c>
      <c r="S33" s="84">
        <v>43.1</v>
      </c>
      <c r="T33" s="309">
        <v>1.8000000000000043</v>
      </c>
      <c r="U33" s="311" t="s">
        <v>90</v>
      </c>
      <c r="V33" s="59">
        <v>41.3</v>
      </c>
      <c r="W33" s="84">
        <v>27.6</v>
      </c>
      <c r="X33" s="309">
        <v>-13.699999999999996</v>
      </c>
      <c r="Y33" s="311" t="s">
        <v>88</v>
      </c>
    </row>
    <row r="34" spans="3:25" ht="16.5" x14ac:dyDescent="0.15">
      <c r="C34" s="350"/>
      <c r="D34" s="348"/>
      <c r="E34" s="344" t="s">
        <v>58</v>
      </c>
      <c r="F34" s="50">
        <v>0.24</v>
      </c>
      <c r="G34" s="56">
        <v>0.13</v>
      </c>
      <c r="H34" s="322"/>
      <c r="I34" s="323"/>
      <c r="J34" s="50">
        <v>0.24</v>
      </c>
      <c r="K34" s="56">
        <v>0.23</v>
      </c>
      <c r="L34" s="322"/>
      <c r="M34" s="323"/>
      <c r="N34" s="50">
        <v>0.24</v>
      </c>
      <c r="O34" s="56">
        <v>0.24</v>
      </c>
      <c r="P34" s="322"/>
      <c r="Q34" s="323"/>
      <c r="R34" s="50">
        <v>0.24</v>
      </c>
      <c r="S34" s="56">
        <v>0.25</v>
      </c>
      <c r="T34" s="322"/>
      <c r="U34" s="323"/>
      <c r="V34" s="50">
        <v>0.24</v>
      </c>
      <c r="W34" s="56">
        <v>0.16</v>
      </c>
      <c r="X34" s="322"/>
      <c r="Y34" s="323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30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33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0.4</v>
      </c>
      <c r="H37" s="17">
        <v>-12.6</v>
      </c>
      <c r="I37" s="58" t="s">
        <v>89</v>
      </c>
      <c r="J37" s="52">
        <v>13</v>
      </c>
      <c r="K37" s="61">
        <v>0.4</v>
      </c>
      <c r="L37" s="17">
        <v>-12.6</v>
      </c>
      <c r="M37" s="58" t="s">
        <v>70</v>
      </c>
      <c r="N37" s="52">
        <v>13</v>
      </c>
      <c r="O37" s="61">
        <v>0.4</v>
      </c>
      <c r="P37" s="17">
        <v>-12.6</v>
      </c>
      <c r="Q37" s="58" t="s">
        <v>70</v>
      </c>
      <c r="R37" s="52">
        <v>13</v>
      </c>
      <c r="S37" s="61">
        <v>0.59999999999999853</v>
      </c>
      <c r="T37" s="17">
        <v>-12.400000000000002</v>
      </c>
      <c r="U37" s="58" t="s">
        <v>70</v>
      </c>
      <c r="V37" s="52">
        <v>13</v>
      </c>
      <c r="W37" s="61">
        <v>0.4</v>
      </c>
      <c r="X37" s="17">
        <v>-12.6</v>
      </c>
      <c r="Y37" s="58" t="s">
        <v>70</v>
      </c>
    </row>
    <row r="38" spans="3:25" ht="17.25" thickBot="1" x14ac:dyDescent="0.2">
      <c r="C38" s="351"/>
      <c r="D38" s="357" t="s">
        <v>20</v>
      </c>
      <c r="E38" s="358"/>
      <c r="F38" s="2">
        <v>130.6</v>
      </c>
      <c r="G38" s="3">
        <v>99.3</v>
      </c>
      <c r="H38" s="3">
        <v>-31.299999999999997</v>
      </c>
      <c r="I38" s="25"/>
      <c r="J38" s="2">
        <v>130.6</v>
      </c>
      <c r="K38" s="3">
        <v>121.5</v>
      </c>
      <c r="L38" s="3">
        <v>-9.0999999999999961</v>
      </c>
      <c r="M38" s="25"/>
      <c r="N38" s="2">
        <v>130.6</v>
      </c>
      <c r="O38" s="3">
        <v>116.9</v>
      </c>
      <c r="P38" s="3">
        <v>-13.699999999999998</v>
      </c>
      <c r="Q38" s="25"/>
      <c r="R38" s="2">
        <v>130.6</v>
      </c>
      <c r="S38" s="3">
        <v>119.29999999999998</v>
      </c>
      <c r="T38" s="3">
        <v>-11.299999999999997</v>
      </c>
      <c r="U38" s="25"/>
      <c r="V38" s="2">
        <v>130.6</v>
      </c>
      <c r="W38" s="3">
        <v>103.6</v>
      </c>
      <c r="X38" s="3">
        <v>-26.999999999999993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04">
        <v>45060</v>
      </c>
      <c r="G40" s="305"/>
      <c r="H40" s="305"/>
      <c r="I40" s="306"/>
      <c r="J40" s="304">
        <v>45061</v>
      </c>
      <c r="K40" s="305"/>
      <c r="L40" s="305"/>
      <c r="M40" s="306"/>
      <c r="N40" s="304">
        <v>45062</v>
      </c>
      <c r="O40" s="305"/>
      <c r="P40" s="305"/>
      <c r="Q40" s="306"/>
      <c r="R40" s="304">
        <v>45063</v>
      </c>
      <c r="S40" s="305"/>
      <c r="T40" s="305"/>
      <c r="U40" s="306"/>
      <c r="V40" s="304">
        <v>45066</v>
      </c>
      <c r="W40" s="305"/>
      <c r="X40" s="305"/>
      <c r="Y40" s="306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1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20.7</v>
      </c>
      <c r="W42" s="307">
        <v>7.5</v>
      </c>
      <c r="X42" s="309">
        <v>-13.2</v>
      </c>
      <c r="Y42" s="311" t="s">
        <v>68</v>
      </c>
    </row>
    <row r="43" spans="3:25" ht="17.25" thickBot="1" x14ac:dyDescent="0.2">
      <c r="C43" s="375"/>
      <c r="D43" s="376"/>
      <c r="E43" s="343"/>
      <c r="F43" s="42">
        <v>182</v>
      </c>
      <c r="G43" s="308"/>
      <c r="H43" s="310"/>
      <c r="I43" s="312"/>
      <c r="J43" s="42">
        <v>219</v>
      </c>
      <c r="K43" s="308"/>
      <c r="L43" s="310"/>
      <c r="M43" s="312"/>
      <c r="N43" s="42">
        <v>219</v>
      </c>
      <c r="O43" s="308"/>
      <c r="P43" s="310"/>
      <c r="Q43" s="312"/>
      <c r="R43" s="42">
        <v>219</v>
      </c>
      <c r="S43" s="308"/>
      <c r="T43" s="310"/>
      <c r="U43" s="312"/>
      <c r="V43" s="42">
        <v>182</v>
      </c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04">
        <v>45060</v>
      </c>
      <c r="G45" s="305"/>
      <c r="H45" s="305"/>
      <c r="I45" s="306"/>
      <c r="J45" s="304">
        <v>45061</v>
      </c>
      <c r="K45" s="305"/>
      <c r="L45" s="305"/>
      <c r="M45" s="306"/>
      <c r="N45" s="304">
        <v>45062</v>
      </c>
      <c r="O45" s="305"/>
      <c r="P45" s="305"/>
      <c r="Q45" s="306"/>
      <c r="R45" s="304">
        <v>45063</v>
      </c>
      <c r="S45" s="305"/>
      <c r="T45" s="305"/>
      <c r="U45" s="306"/>
      <c r="V45" s="304">
        <v>45066</v>
      </c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15" t="s">
        <v>76</v>
      </c>
    </row>
    <row r="47" spans="3:25" ht="16.5" x14ac:dyDescent="0.15">
      <c r="C47" s="325"/>
      <c r="D47" s="326"/>
      <c r="E47" s="335" t="s">
        <v>56</v>
      </c>
      <c r="F47" s="51">
        <v>19.399999999999999</v>
      </c>
      <c r="G47" s="307">
        <v>19.3</v>
      </c>
      <c r="H47" s="309">
        <v>-9.9999999999997868E-2</v>
      </c>
      <c r="I47" s="311" t="s">
        <v>72</v>
      </c>
      <c r="J47" s="51">
        <v>19.399999999999999</v>
      </c>
      <c r="K47" s="307">
        <v>17.100000000000001</v>
      </c>
      <c r="L47" s="309">
        <v>-2.2999999999999972</v>
      </c>
      <c r="M47" s="311" t="s">
        <v>88</v>
      </c>
      <c r="N47" s="51">
        <v>19.399999999999999</v>
      </c>
      <c r="O47" s="307">
        <v>17.100000000000001</v>
      </c>
      <c r="P47" s="309">
        <v>-2.2999999999999972</v>
      </c>
      <c r="Q47" s="311" t="s">
        <v>88</v>
      </c>
      <c r="R47" s="51">
        <v>19.399999999999999</v>
      </c>
      <c r="S47" s="307">
        <v>17.100000000000001</v>
      </c>
      <c r="T47" s="309">
        <v>-2.2999999999999972</v>
      </c>
      <c r="U47" s="311" t="s">
        <v>88</v>
      </c>
      <c r="V47" s="51">
        <v>23.4</v>
      </c>
      <c r="W47" s="307">
        <v>19.3</v>
      </c>
      <c r="X47" s="309">
        <v>-4.0999999999999979</v>
      </c>
      <c r="Y47" s="311" t="s">
        <v>88</v>
      </c>
    </row>
    <row r="48" spans="3:25" ht="17.25" thickBot="1" x14ac:dyDescent="0.2">
      <c r="C48" s="333"/>
      <c r="D48" s="334"/>
      <c r="E48" s="336"/>
      <c r="F48" s="60">
        <v>0.68</v>
      </c>
      <c r="G48" s="308"/>
      <c r="H48" s="310"/>
      <c r="I48" s="312"/>
      <c r="J48" s="60">
        <v>0.68</v>
      </c>
      <c r="K48" s="308"/>
      <c r="L48" s="310"/>
      <c r="M48" s="312"/>
      <c r="N48" s="60">
        <v>0.68</v>
      </c>
      <c r="O48" s="308"/>
      <c r="P48" s="310"/>
      <c r="Q48" s="312"/>
      <c r="R48" s="60">
        <v>0.68</v>
      </c>
      <c r="S48" s="308"/>
      <c r="T48" s="310"/>
      <c r="U48" s="312"/>
      <c r="V48" s="60">
        <v>0.66</v>
      </c>
      <c r="W48" s="308"/>
      <c r="X48" s="310"/>
      <c r="Y48" s="312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04">
        <v>45060</v>
      </c>
      <c r="G50" s="305"/>
      <c r="H50" s="305"/>
      <c r="I50" s="306"/>
      <c r="J50" s="304">
        <v>45061</v>
      </c>
      <c r="K50" s="305"/>
      <c r="L50" s="305"/>
      <c r="M50" s="306"/>
      <c r="N50" s="304">
        <v>45062</v>
      </c>
      <c r="O50" s="305"/>
      <c r="P50" s="305"/>
      <c r="Q50" s="306"/>
      <c r="R50" s="304">
        <v>45063</v>
      </c>
      <c r="S50" s="305"/>
      <c r="T50" s="305"/>
      <c r="U50" s="306"/>
      <c r="V50" s="304">
        <v>45066</v>
      </c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41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48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20.3</v>
      </c>
      <c r="H53" s="68" t="s">
        <v>77</v>
      </c>
      <c r="I53" s="69" t="s">
        <v>69</v>
      </c>
      <c r="J53" s="66">
        <v>0</v>
      </c>
      <c r="K53" s="73">
        <v>19.899999999999999</v>
      </c>
      <c r="L53" s="68" t="s">
        <v>77</v>
      </c>
      <c r="M53" s="69" t="s">
        <v>69</v>
      </c>
      <c r="N53" s="66">
        <v>0</v>
      </c>
      <c r="O53" s="73">
        <v>19.8</v>
      </c>
      <c r="P53" s="68" t="s">
        <v>77</v>
      </c>
      <c r="Q53" s="69" t="s">
        <v>69</v>
      </c>
      <c r="R53" s="66">
        <v>0</v>
      </c>
      <c r="S53" s="73">
        <v>19.399999999999999</v>
      </c>
      <c r="T53" s="68" t="s">
        <v>77</v>
      </c>
      <c r="U53" s="69" t="s">
        <v>69</v>
      </c>
      <c r="V53" s="66">
        <v>0</v>
      </c>
      <c r="W53" s="73">
        <v>18.8</v>
      </c>
      <c r="X53" s="68" t="s">
        <v>77</v>
      </c>
      <c r="Y53" s="69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&amp;"メイリオ,ボールド"&amp;22日別の優先給電ルールに基づく抑制、調整状況（2023年5月）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A7F39-95DF-4907-B4C9-605138733B04}">
  <sheetPr>
    <tabColor rgb="FFFFC000"/>
    <pageSetUpPr fitToPage="1"/>
  </sheetPr>
  <dimension ref="A1:Y57"/>
  <sheetViews>
    <sheetView showGridLines="0" view="pageBreakPreview" topLeftCell="A4" zoomScale="55" zoomScaleNormal="55" zoomScaleSheetLayoutView="55" workbookViewId="0">
      <selection activeCell="AA40" sqref="AA40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45067</v>
      </c>
      <c r="G3" s="315"/>
      <c r="H3" s="315"/>
      <c r="I3" s="316"/>
      <c r="J3" s="314">
        <v>45068</v>
      </c>
      <c r="K3" s="315"/>
      <c r="L3" s="315"/>
      <c r="M3" s="316"/>
      <c r="N3" s="314">
        <v>45069</v>
      </c>
      <c r="O3" s="315"/>
      <c r="P3" s="315"/>
      <c r="Q3" s="316"/>
      <c r="R3" s="314">
        <v>45070</v>
      </c>
      <c r="S3" s="315"/>
      <c r="T3" s="315"/>
      <c r="U3" s="316"/>
      <c r="V3" s="314">
        <v>45071</v>
      </c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1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20.3</v>
      </c>
      <c r="G5" s="61">
        <v>20.3</v>
      </c>
      <c r="H5" s="17">
        <v>0</v>
      </c>
      <c r="I5" s="54"/>
      <c r="J5" s="52">
        <v>20.3</v>
      </c>
      <c r="K5" s="61">
        <v>20.3</v>
      </c>
      <c r="L5" s="17">
        <v>0</v>
      </c>
      <c r="M5" s="54"/>
      <c r="N5" s="52">
        <v>20.3</v>
      </c>
      <c r="O5" s="61">
        <v>20.3</v>
      </c>
      <c r="P5" s="17">
        <v>0</v>
      </c>
      <c r="Q5" s="54"/>
      <c r="R5" s="52">
        <v>15.7</v>
      </c>
      <c r="S5" s="61">
        <v>15.7</v>
      </c>
      <c r="T5" s="17">
        <v>0</v>
      </c>
      <c r="U5" s="54"/>
      <c r="V5" s="52">
        <v>15.7</v>
      </c>
      <c r="W5" s="61">
        <v>15.7</v>
      </c>
      <c r="X5" s="17">
        <v>0</v>
      </c>
      <c r="Y5" s="54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v>0</v>
      </c>
      <c r="I6" s="54"/>
      <c r="J6" s="52">
        <v>17.5</v>
      </c>
      <c r="K6" s="61">
        <v>17.5</v>
      </c>
      <c r="L6" s="17">
        <v>0</v>
      </c>
      <c r="M6" s="54"/>
      <c r="N6" s="52">
        <v>17.5</v>
      </c>
      <c r="O6" s="61">
        <v>17.5</v>
      </c>
      <c r="P6" s="17">
        <v>0</v>
      </c>
      <c r="Q6" s="54"/>
      <c r="R6" s="52">
        <v>17.5</v>
      </c>
      <c r="S6" s="61">
        <v>17.5</v>
      </c>
      <c r="T6" s="17">
        <v>0</v>
      </c>
      <c r="U6" s="54"/>
      <c r="V6" s="52">
        <v>17.5</v>
      </c>
      <c r="W6" s="61">
        <v>17.5</v>
      </c>
      <c r="X6" s="17"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54"/>
    </row>
    <row r="8" spans="3:25" ht="16.5" x14ac:dyDescent="0.15">
      <c r="C8" s="367"/>
      <c r="D8" s="369"/>
      <c r="E8" s="18" t="s">
        <v>16</v>
      </c>
      <c r="F8" s="49">
        <v>34.599999999999994</v>
      </c>
      <c r="G8" s="53">
        <v>48.900000000000006</v>
      </c>
      <c r="H8" s="19">
        <v>14.300000000000011</v>
      </c>
      <c r="I8" s="45" t="s">
        <v>86</v>
      </c>
      <c r="J8" s="49">
        <v>36.599999999999994</v>
      </c>
      <c r="K8" s="53">
        <v>50.900000000000006</v>
      </c>
      <c r="L8" s="19">
        <v>14.300000000000011</v>
      </c>
      <c r="M8" s="45" t="s">
        <v>86</v>
      </c>
      <c r="N8" s="49">
        <v>37.4</v>
      </c>
      <c r="O8" s="53">
        <v>51.7</v>
      </c>
      <c r="P8" s="19">
        <v>14.300000000000004</v>
      </c>
      <c r="Q8" s="45" t="s">
        <v>86</v>
      </c>
      <c r="R8" s="49">
        <v>37.599999999999994</v>
      </c>
      <c r="S8" s="53">
        <v>80.5</v>
      </c>
      <c r="T8" s="19">
        <v>42.900000000000006</v>
      </c>
      <c r="U8" s="45" t="s">
        <v>86</v>
      </c>
      <c r="V8" s="49">
        <v>37.799999999999997</v>
      </c>
      <c r="W8" s="53">
        <v>52.1</v>
      </c>
      <c r="X8" s="19">
        <v>14.300000000000004</v>
      </c>
      <c r="Y8" s="45" t="s">
        <v>86</v>
      </c>
    </row>
    <row r="9" spans="3:25" ht="17.25" thickBot="1" x14ac:dyDescent="0.2">
      <c r="C9" s="368"/>
      <c r="D9" s="357" t="s">
        <v>20</v>
      </c>
      <c r="E9" s="358"/>
      <c r="F9" s="2">
        <v>72.399999999999991</v>
      </c>
      <c r="G9" s="3">
        <v>86.7</v>
      </c>
      <c r="H9" s="3">
        <v>14.300000000000011</v>
      </c>
      <c r="I9" s="20" t="s">
        <v>77</v>
      </c>
      <c r="J9" s="2">
        <v>74.399999999999991</v>
      </c>
      <c r="K9" s="3">
        <v>88.7</v>
      </c>
      <c r="L9" s="3">
        <v>14.300000000000011</v>
      </c>
      <c r="M9" s="20" t="s">
        <v>77</v>
      </c>
      <c r="N9" s="2">
        <v>75.199999999999989</v>
      </c>
      <c r="O9" s="3">
        <v>89.5</v>
      </c>
      <c r="P9" s="3">
        <v>14.300000000000004</v>
      </c>
      <c r="Q9" s="20" t="s">
        <v>77</v>
      </c>
      <c r="R9" s="2">
        <v>70.8</v>
      </c>
      <c r="S9" s="3">
        <v>113.7</v>
      </c>
      <c r="T9" s="3">
        <v>42.900000000000006</v>
      </c>
      <c r="U9" s="20" t="s">
        <v>77</v>
      </c>
      <c r="V9" s="2">
        <v>71</v>
      </c>
      <c r="W9" s="3">
        <v>85.300000000000011</v>
      </c>
      <c r="X9" s="3">
        <v>14.300000000000004</v>
      </c>
      <c r="Y9" s="20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v>45067</v>
      </c>
      <c r="G11" s="318"/>
      <c r="H11" s="318"/>
      <c r="I11" s="319"/>
      <c r="J11" s="317">
        <v>45068</v>
      </c>
      <c r="K11" s="318"/>
      <c r="L11" s="318"/>
      <c r="M11" s="319"/>
      <c r="N11" s="317">
        <v>45069</v>
      </c>
      <c r="O11" s="318"/>
      <c r="P11" s="318"/>
      <c r="Q11" s="319"/>
      <c r="R11" s="317">
        <v>45070</v>
      </c>
      <c r="S11" s="318"/>
      <c r="T11" s="318"/>
      <c r="U11" s="319"/>
      <c r="V11" s="317">
        <v>45071</v>
      </c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1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0</v>
      </c>
      <c r="H16" s="17">
        <v>32.5</v>
      </c>
      <c r="I16" s="58" t="s">
        <v>67</v>
      </c>
      <c r="J16" s="52">
        <v>-32.5</v>
      </c>
      <c r="K16" s="61">
        <v>0</v>
      </c>
      <c r="L16" s="17">
        <v>32.5</v>
      </c>
      <c r="M16" s="58" t="s">
        <v>87</v>
      </c>
      <c r="N16" s="52">
        <v>-32.5</v>
      </c>
      <c r="O16" s="61">
        <v>0</v>
      </c>
      <c r="P16" s="17">
        <v>32.5</v>
      </c>
      <c r="Q16" s="58" t="s">
        <v>87</v>
      </c>
      <c r="R16" s="52">
        <v>-32.5</v>
      </c>
      <c r="S16" s="61">
        <v>0</v>
      </c>
      <c r="T16" s="17">
        <v>32.5</v>
      </c>
      <c r="U16" s="58" t="s">
        <v>87</v>
      </c>
      <c r="V16" s="52">
        <v>-32.5</v>
      </c>
      <c r="W16" s="61">
        <v>0</v>
      </c>
      <c r="X16" s="17">
        <v>32.5</v>
      </c>
      <c r="Y16" s="58" t="s">
        <v>87</v>
      </c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67</v>
      </c>
      <c r="J17" s="52">
        <v>-34</v>
      </c>
      <c r="K17" s="61">
        <v>0</v>
      </c>
      <c r="L17" s="17">
        <v>34</v>
      </c>
      <c r="M17" s="63" t="s">
        <v>87</v>
      </c>
      <c r="N17" s="52">
        <v>-34</v>
      </c>
      <c r="O17" s="61">
        <v>0</v>
      </c>
      <c r="P17" s="17">
        <v>34</v>
      </c>
      <c r="Q17" s="63" t="s">
        <v>87</v>
      </c>
      <c r="R17" s="52">
        <v>-34</v>
      </c>
      <c r="S17" s="61">
        <v>0</v>
      </c>
      <c r="T17" s="17">
        <v>34</v>
      </c>
      <c r="U17" s="63" t="s">
        <v>87</v>
      </c>
      <c r="V17" s="52">
        <v>-34</v>
      </c>
      <c r="W17" s="61">
        <v>0</v>
      </c>
      <c r="X17" s="17">
        <v>34</v>
      </c>
      <c r="Y17" s="63" t="s">
        <v>87</v>
      </c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58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58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58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-186.7</v>
      </c>
      <c r="H21" s="3">
        <v>66.5</v>
      </c>
      <c r="I21" s="25" t="s">
        <v>77</v>
      </c>
      <c r="J21" s="2">
        <v>-253.2</v>
      </c>
      <c r="K21" s="3">
        <v>-186.7</v>
      </c>
      <c r="L21" s="3">
        <v>66.5</v>
      </c>
      <c r="M21" s="25" t="s">
        <v>77</v>
      </c>
      <c r="N21" s="2">
        <v>-253.2</v>
      </c>
      <c r="O21" s="3">
        <v>-186.7</v>
      </c>
      <c r="P21" s="3">
        <v>66.5</v>
      </c>
      <c r="Q21" s="25" t="s">
        <v>77</v>
      </c>
      <c r="R21" s="2">
        <v>-253.2</v>
      </c>
      <c r="S21" s="3">
        <v>-186.7</v>
      </c>
      <c r="T21" s="3">
        <v>66.5</v>
      </c>
      <c r="U21" s="25" t="s">
        <v>77</v>
      </c>
      <c r="V21" s="2">
        <v>-253.2</v>
      </c>
      <c r="W21" s="3">
        <v>-186.7</v>
      </c>
      <c r="X21" s="3">
        <v>66.5</v>
      </c>
      <c r="Y21" s="25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v>45067</v>
      </c>
      <c r="G23" s="318"/>
      <c r="H23" s="318"/>
      <c r="I23" s="319"/>
      <c r="J23" s="317">
        <v>45068</v>
      </c>
      <c r="K23" s="318"/>
      <c r="L23" s="318"/>
      <c r="M23" s="319"/>
      <c r="N23" s="317">
        <v>45069</v>
      </c>
      <c r="O23" s="318"/>
      <c r="P23" s="318"/>
      <c r="Q23" s="319"/>
      <c r="R23" s="317">
        <v>45070</v>
      </c>
      <c r="S23" s="318"/>
      <c r="T23" s="318"/>
      <c r="U23" s="319"/>
      <c r="V23" s="317">
        <v>45071</v>
      </c>
      <c r="W23" s="318"/>
      <c r="X23" s="318"/>
      <c r="Y23" s="319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1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>
        <v>-5</v>
      </c>
      <c r="W25" s="55">
        <v>-5</v>
      </c>
      <c r="X25" s="26">
        <v>0</v>
      </c>
      <c r="Y25" s="4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v>45067</v>
      </c>
      <c r="G27" s="318"/>
      <c r="H27" s="318"/>
      <c r="I27" s="319"/>
      <c r="J27" s="317">
        <v>45068</v>
      </c>
      <c r="K27" s="318"/>
      <c r="L27" s="318"/>
      <c r="M27" s="319"/>
      <c r="N27" s="317">
        <v>45069</v>
      </c>
      <c r="O27" s="318"/>
      <c r="P27" s="318"/>
      <c r="Q27" s="319"/>
      <c r="R27" s="317">
        <v>45070</v>
      </c>
      <c r="S27" s="318"/>
      <c r="T27" s="318"/>
      <c r="U27" s="319"/>
      <c r="V27" s="317">
        <v>45071</v>
      </c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1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21.9</v>
      </c>
      <c r="G29" s="320">
        <v>21.2</v>
      </c>
      <c r="H29" s="309">
        <v>-0.69999999999999929</v>
      </c>
      <c r="I29" s="311" t="s">
        <v>72</v>
      </c>
      <c r="J29" s="59">
        <v>21.9</v>
      </c>
      <c r="K29" s="320">
        <v>21.2</v>
      </c>
      <c r="L29" s="309">
        <v>-0.69999999999999929</v>
      </c>
      <c r="M29" s="311" t="s">
        <v>88</v>
      </c>
      <c r="N29" s="59">
        <v>21.9</v>
      </c>
      <c r="O29" s="320">
        <v>21.2</v>
      </c>
      <c r="P29" s="309">
        <v>-0.69999999999999929</v>
      </c>
      <c r="Q29" s="311" t="s">
        <v>88</v>
      </c>
      <c r="R29" s="59">
        <v>43.8</v>
      </c>
      <c r="S29" s="320">
        <v>68.900000000000006</v>
      </c>
      <c r="T29" s="309">
        <v>25.100000000000009</v>
      </c>
      <c r="U29" s="311" t="s">
        <v>67</v>
      </c>
      <c r="V29" s="59">
        <v>43.8</v>
      </c>
      <c r="W29" s="320">
        <v>43.8</v>
      </c>
      <c r="X29" s="309">
        <v>0</v>
      </c>
      <c r="Y29" s="311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54.4</v>
      </c>
      <c r="K31" s="320">
        <v>54.4</v>
      </c>
      <c r="L31" s="309">
        <v>0</v>
      </c>
      <c r="M31" s="311"/>
      <c r="N31" s="59">
        <v>54.4</v>
      </c>
      <c r="O31" s="320">
        <v>54.4</v>
      </c>
      <c r="P31" s="309">
        <v>0</v>
      </c>
      <c r="Q31" s="311"/>
      <c r="R31" s="59">
        <v>54.4</v>
      </c>
      <c r="S31" s="320">
        <v>54.4</v>
      </c>
      <c r="T31" s="309">
        <v>0</v>
      </c>
      <c r="U31" s="311"/>
      <c r="V31" s="59">
        <v>54.4</v>
      </c>
      <c r="W31" s="320">
        <v>54.4</v>
      </c>
      <c r="X31" s="309">
        <v>0</v>
      </c>
      <c r="Y31" s="31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323"/>
    </row>
    <row r="33" spans="3:25" ht="16.5" x14ac:dyDescent="0.15">
      <c r="C33" s="350"/>
      <c r="D33" s="347" t="s">
        <v>36</v>
      </c>
      <c r="E33" s="85" t="s">
        <v>11</v>
      </c>
      <c r="F33" s="59">
        <v>41.3</v>
      </c>
      <c r="G33" s="84">
        <v>26.6</v>
      </c>
      <c r="H33" s="309">
        <v>-14.699999999999996</v>
      </c>
      <c r="I33" s="311" t="s">
        <v>72</v>
      </c>
      <c r="J33" s="59">
        <v>41.3</v>
      </c>
      <c r="K33" s="84">
        <v>46.4</v>
      </c>
      <c r="L33" s="309">
        <v>5.1000000000000014</v>
      </c>
      <c r="M33" s="311" t="s">
        <v>90</v>
      </c>
      <c r="N33" s="59">
        <v>41.3</v>
      </c>
      <c r="O33" s="84">
        <v>44.8</v>
      </c>
      <c r="P33" s="309">
        <v>3.5</v>
      </c>
      <c r="Q33" s="311" t="s">
        <v>92</v>
      </c>
      <c r="R33" s="59">
        <v>41.3</v>
      </c>
      <c r="S33" s="84">
        <v>39.4</v>
      </c>
      <c r="T33" s="309">
        <v>-1.8999999999999986</v>
      </c>
      <c r="U33" s="311" t="s">
        <v>88</v>
      </c>
      <c r="V33" s="59">
        <v>41.3</v>
      </c>
      <c r="W33" s="84">
        <v>47</v>
      </c>
      <c r="X33" s="309">
        <v>5.7000000000000028</v>
      </c>
      <c r="Y33" s="311" t="s">
        <v>92</v>
      </c>
    </row>
    <row r="34" spans="3:25" ht="16.5" x14ac:dyDescent="0.15">
      <c r="C34" s="350"/>
      <c r="D34" s="348"/>
      <c r="E34" s="344" t="s">
        <v>58</v>
      </c>
      <c r="F34" s="50">
        <v>0.24</v>
      </c>
      <c r="G34" s="56">
        <v>0.15</v>
      </c>
      <c r="H34" s="322"/>
      <c r="I34" s="323"/>
      <c r="J34" s="50">
        <v>0.24</v>
      </c>
      <c r="K34" s="56">
        <v>0.27</v>
      </c>
      <c r="L34" s="322"/>
      <c r="M34" s="323"/>
      <c r="N34" s="50">
        <v>0.24</v>
      </c>
      <c r="O34" s="56">
        <v>0.26</v>
      </c>
      <c r="P34" s="322"/>
      <c r="Q34" s="323"/>
      <c r="R34" s="50">
        <v>0.24</v>
      </c>
      <c r="S34" s="56">
        <v>0.23</v>
      </c>
      <c r="T34" s="322"/>
      <c r="U34" s="323"/>
      <c r="V34" s="50">
        <v>0.24</v>
      </c>
      <c r="W34" s="56">
        <v>0.27</v>
      </c>
      <c r="X34" s="322"/>
      <c r="Y34" s="323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30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33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0.4</v>
      </c>
      <c r="H37" s="17">
        <v>-12.6</v>
      </c>
      <c r="I37" s="58" t="s">
        <v>89</v>
      </c>
      <c r="J37" s="52">
        <v>13</v>
      </c>
      <c r="K37" s="61">
        <v>0.4</v>
      </c>
      <c r="L37" s="17">
        <v>-12.6</v>
      </c>
      <c r="M37" s="58" t="s">
        <v>70</v>
      </c>
      <c r="N37" s="52">
        <v>13</v>
      </c>
      <c r="O37" s="61">
        <v>0.50000000000000144</v>
      </c>
      <c r="P37" s="17">
        <v>-12.499999999999998</v>
      </c>
      <c r="Q37" s="58" t="s">
        <v>70</v>
      </c>
      <c r="R37" s="52">
        <v>13</v>
      </c>
      <c r="S37" s="61">
        <v>0.6</v>
      </c>
      <c r="T37" s="17">
        <v>-12.4</v>
      </c>
      <c r="U37" s="58" t="s">
        <v>70</v>
      </c>
      <c r="V37" s="52">
        <v>13</v>
      </c>
      <c r="W37" s="61">
        <v>0.4</v>
      </c>
      <c r="X37" s="17">
        <v>-12.6</v>
      </c>
      <c r="Y37" s="58" t="s">
        <v>70</v>
      </c>
    </row>
    <row r="38" spans="3:25" ht="17.25" thickBot="1" x14ac:dyDescent="0.2">
      <c r="C38" s="351"/>
      <c r="D38" s="357" t="s">
        <v>20</v>
      </c>
      <c r="E38" s="358"/>
      <c r="F38" s="2">
        <v>130.6</v>
      </c>
      <c r="G38" s="3">
        <v>102.6</v>
      </c>
      <c r="H38" s="3">
        <v>-27.999999999999993</v>
      </c>
      <c r="I38" s="25"/>
      <c r="J38" s="2">
        <v>130.6</v>
      </c>
      <c r="K38" s="3">
        <v>122.4</v>
      </c>
      <c r="L38" s="3">
        <v>-8.1999999999999975</v>
      </c>
      <c r="M38" s="25"/>
      <c r="N38" s="2">
        <v>130.6</v>
      </c>
      <c r="O38" s="3">
        <v>120.89999999999999</v>
      </c>
      <c r="P38" s="3">
        <v>-9.6999999999999975</v>
      </c>
      <c r="Q38" s="25"/>
      <c r="R38" s="2">
        <v>152.5</v>
      </c>
      <c r="S38" s="3">
        <v>163.30000000000001</v>
      </c>
      <c r="T38" s="3">
        <v>10.80000000000001</v>
      </c>
      <c r="U38" s="25"/>
      <c r="V38" s="2">
        <v>152.5</v>
      </c>
      <c r="W38" s="3">
        <v>145.6</v>
      </c>
      <c r="X38" s="3">
        <v>-6.8999999999999968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04">
        <v>45067</v>
      </c>
      <c r="G40" s="305"/>
      <c r="H40" s="305"/>
      <c r="I40" s="306"/>
      <c r="J40" s="304">
        <v>45068</v>
      </c>
      <c r="K40" s="305"/>
      <c r="L40" s="305"/>
      <c r="M40" s="306"/>
      <c r="N40" s="304">
        <v>45069</v>
      </c>
      <c r="O40" s="305"/>
      <c r="P40" s="305"/>
      <c r="Q40" s="306"/>
      <c r="R40" s="304">
        <v>45070</v>
      </c>
      <c r="S40" s="305"/>
      <c r="T40" s="305"/>
      <c r="U40" s="306"/>
      <c r="V40" s="304">
        <v>45071</v>
      </c>
      <c r="W40" s="305"/>
      <c r="X40" s="305"/>
      <c r="Y40" s="306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1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14.2</v>
      </c>
      <c r="G42" s="307">
        <v>0</v>
      </c>
      <c r="H42" s="309">
        <v>-14.2</v>
      </c>
      <c r="I42" s="311" t="s">
        <v>68</v>
      </c>
      <c r="J42" s="51">
        <v>53.4</v>
      </c>
      <c r="K42" s="307">
        <v>18.7</v>
      </c>
      <c r="L42" s="309">
        <v>-34.700000000000003</v>
      </c>
      <c r="M42" s="311" t="s">
        <v>91</v>
      </c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0</v>
      </c>
      <c r="W42" s="307">
        <v>0</v>
      </c>
      <c r="X42" s="309">
        <v>0</v>
      </c>
      <c r="Y42" s="311"/>
    </row>
    <row r="43" spans="3:25" ht="17.25" thickBot="1" x14ac:dyDescent="0.2">
      <c r="C43" s="375"/>
      <c r="D43" s="376"/>
      <c r="E43" s="343"/>
      <c r="F43" s="42">
        <v>182</v>
      </c>
      <c r="G43" s="308"/>
      <c r="H43" s="310"/>
      <c r="I43" s="312"/>
      <c r="J43" s="42">
        <v>219</v>
      </c>
      <c r="K43" s="308"/>
      <c r="L43" s="310"/>
      <c r="M43" s="312"/>
      <c r="N43" s="42">
        <v>219</v>
      </c>
      <c r="O43" s="308"/>
      <c r="P43" s="310"/>
      <c r="Q43" s="312"/>
      <c r="R43" s="42">
        <v>219</v>
      </c>
      <c r="S43" s="308"/>
      <c r="T43" s="310"/>
      <c r="U43" s="312"/>
      <c r="V43" s="42">
        <v>219</v>
      </c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04">
        <v>45067</v>
      </c>
      <c r="G45" s="305"/>
      <c r="H45" s="305"/>
      <c r="I45" s="306"/>
      <c r="J45" s="304">
        <v>45068</v>
      </c>
      <c r="K45" s="305"/>
      <c r="L45" s="305"/>
      <c r="M45" s="306"/>
      <c r="N45" s="304">
        <v>45069</v>
      </c>
      <c r="O45" s="305"/>
      <c r="P45" s="305"/>
      <c r="Q45" s="306"/>
      <c r="R45" s="304">
        <v>45070</v>
      </c>
      <c r="S45" s="305"/>
      <c r="T45" s="305"/>
      <c r="U45" s="306"/>
      <c r="V45" s="304">
        <v>45071</v>
      </c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15" t="s">
        <v>76</v>
      </c>
    </row>
    <row r="47" spans="3:25" ht="16.5" x14ac:dyDescent="0.15">
      <c r="C47" s="325"/>
      <c r="D47" s="326"/>
      <c r="E47" s="335" t="s">
        <v>56</v>
      </c>
      <c r="F47" s="51">
        <v>23.4</v>
      </c>
      <c r="G47" s="307">
        <v>19.3</v>
      </c>
      <c r="H47" s="309">
        <v>-4.0999999999999979</v>
      </c>
      <c r="I47" s="311" t="s">
        <v>72</v>
      </c>
      <c r="J47" s="51">
        <v>26.8</v>
      </c>
      <c r="K47" s="307">
        <v>23.4</v>
      </c>
      <c r="L47" s="309">
        <v>-3.4000000000000021</v>
      </c>
      <c r="M47" s="311" t="s">
        <v>88</v>
      </c>
      <c r="N47" s="51">
        <v>26.8</v>
      </c>
      <c r="O47" s="307">
        <v>28.1</v>
      </c>
      <c r="P47" s="309">
        <v>1.3000000000000007</v>
      </c>
      <c r="Q47" s="311" t="s">
        <v>67</v>
      </c>
      <c r="R47" s="51">
        <v>26.8</v>
      </c>
      <c r="S47" s="307">
        <v>26.8</v>
      </c>
      <c r="T47" s="309">
        <v>0</v>
      </c>
      <c r="U47" s="311"/>
      <c r="V47" s="51">
        <v>26.8</v>
      </c>
      <c r="W47" s="307">
        <v>26.8</v>
      </c>
      <c r="X47" s="309">
        <v>0</v>
      </c>
      <c r="Y47" s="311"/>
    </row>
    <row r="48" spans="3:25" ht="17.25" thickBot="1" x14ac:dyDescent="0.2">
      <c r="C48" s="333"/>
      <c r="D48" s="334"/>
      <c r="E48" s="336"/>
      <c r="F48" s="60">
        <v>0.66</v>
      </c>
      <c r="G48" s="308"/>
      <c r="H48" s="310"/>
      <c r="I48" s="312"/>
      <c r="J48" s="60">
        <v>0.62</v>
      </c>
      <c r="K48" s="308"/>
      <c r="L48" s="310"/>
      <c r="M48" s="312"/>
      <c r="N48" s="60">
        <v>0.62</v>
      </c>
      <c r="O48" s="308"/>
      <c r="P48" s="310"/>
      <c r="Q48" s="312"/>
      <c r="R48" s="60">
        <v>0.62</v>
      </c>
      <c r="S48" s="308"/>
      <c r="T48" s="310"/>
      <c r="U48" s="312"/>
      <c r="V48" s="60">
        <v>0.62</v>
      </c>
      <c r="W48" s="308"/>
      <c r="X48" s="310"/>
      <c r="Y48" s="312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04">
        <v>45067</v>
      </c>
      <c r="G50" s="305"/>
      <c r="H50" s="305"/>
      <c r="I50" s="306"/>
      <c r="J50" s="304">
        <v>45068</v>
      </c>
      <c r="K50" s="305"/>
      <c r="L50" s="305"/>
      <c r="M50" s="306"/>
      <c r="N50" s="304">
        <v>45069</v>
      </c>
      <c r="O50" s="305"/>
      <c r="P50" s="305"/>
      <c r="Q50" s="306"/>
      <c r="R50" s="304">
        <v>45070</v>
      </c>
      <c r="S50" s="305"/>
      <c r="T50" s="305"/>
      <c r="U50" s="306"/>
      <c r="V50" s="304">
        <v>45071</v>
      </c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41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48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18.899999999999999</v>
      </c>
      <c r="H53" s="68" t="s">
        <v>77</v>
      </c>
      <c r="I53" s="69" t="s">
        <v>69</v>
      </c>
      <c r="J53" s="66">
        <v>0</v>
      </c>
      <c r="K53" s="73">
        <v>17.5</v>
      </c>
      <c r="L53" s="68" t="s">
        <v>77</v>
      </c>
      <c r="M53" s="69" t="s">
        <v>69</v>
      </c>
      <c r="N53" s="66">
        <v>0</v>
      </c>
      <c r="O53" s="73">
        <v>16.600000000000001</v>
      </c>
      <c r="P53" s="68" t="s">
        <v>77</v>
      </c>
      <c r="Q53" s="69" t="s">
        <v>69</v>
      </c>
      <c r="R53" s="66">
        <v>0</v>
      </c>
      <c r="S53" s="73">
        <v>16.7</v>
      </c>
      <c r="T53" s="68" t="s">
        <v>77</v>
      </c>
      <c r="U53" s="69" t="s">
        <v>69</v>
      </c>
      <c r="V53" s="66">
        <v>0</v>
      </c>
      <c r="W53" s="73">
        <v>18.899999999999999</v>
      </c>
      <c r="X53" s="68" t="s">
        <v>77</v>
      </c>
      <c r="Y53" s="69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&amp;"メイリオ,ボールド"&amp;22日別の優先給電ルールに基づく抑制、調整状況（2023年5月）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EA6E3-F7D3-4353-A809-C68F8F75351A}">
  <sheetPr>
    <tabColor rgb="FFFFC000"/>
    <pageSetUpPr fitToPage="1"/>
  </sheetPr>
  <dimension ref="A1:Y57"/>
  <sheetViews>
    <sheetView showGridLines="0" view="pageBreakPreview" zoomScale="55" zoomScaleNormal="55" zoomScaleSheetLayoutView="55" workbookViewId="0">
      <selection activeCell="AA40" sqref="AA40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45072</v>
      </c>
      <c r="G3" s="315"/>
      <c r="H3" s="315"/>
      <c r="I3" s="316"/>
      <c r="J3" s="314">
        <v>45073</v>
      </c>
      <c r="K3" s="315"/>
      <c r="L3" s="315"/>
      <c r="M3" s="316"/>
      <c r="N3" s="314">
        <v>45074</v>
      </c>
      <c r="O3" s="315"/>
      <c r="P3" s="315"/>
      <c r="Q3" s="316"/>
      <c r="R3" s="314">
        <v>45077</v>
      </c>
      <c r="S3" s="315"/>
      <c r="T3" s="315"/>
      <c r="U3" s="316"/>
      <c r="V3" s="314"/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1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15.7</v>
      </c>
      <c r="G5" s="61">
        <v>15.7</v>
      </c>
      <c r="H5" s="17">
        <v>0</v>
      </c>
      <c r="I5" s="54"/>
      <c r="J5" s="52">
        <v>15.7</v>
      </c>
      <c r="K5" s="61">
        <v>15.7</v>
      </c>
      <c r="L5" s="17">
        <v>0</v>
      </c>
      <c r="M5" s="54"/>
      <c r="N5" s="52">
        <v>15.7</v>
      </c>
      <c r="O5" s="61">
        <v>15.7</v>
      </c>
      <c r="P5" s="17">
        <v>0</v>
      </c>
      <c r="Q5" s="54"/>
      <c r="R5" s="52">
        <v>15.7</v>
      </c>
      <c r="S5" s="61">
        <v>15.7</v>
      </c>
      <c r="T5" s="17">
        <v>0</v>
      </c>
      <c r="U5" s="54"/>
      <c r="V5" s="52"/>
      <c r="W5" s="61"/>
      <c r="X5" s="17">
        <v>0</v>
      </c>
      <c r="Y5" s="54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v>0</v>
      </c>
      <c r="I6" s="54"/>
      <c r="J6" s="52">
        <v>17.5</v>
      </c>
      <c r="K6" s="61">
        <v>17.5</v>
      </c>
      <c r="L6" s="17">
        <v>0</v>
      </c>
      <c r="M6" s="54"/>
      <c r="N6" s="52">
        <v>17.5</v>
      </c>
      <c r="O6" s="61">
        <v>17.5</v>
      </c>
      <c r="P6" s="17">
        <v>0</v>
      </c>
      <c r="Q6" s="54"/>
      <c r="R6" s="52">
        <v>8.8000000000000007</v>
      </c>
      <c r="S6" s="61">
        <v>8.8000000000000007</v>
      </c>
      <c r="T6" s="17">
        <v>0</v>
      </c>
      <c r="U6" s="54"/>
      <c r="V6" s="52"/>
      <c r="W6" s="61"/>
      <c r="X6" s="17"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/>
      <c r="W7" s="61"/>
      <c r="X7" s="17">
        <v>0</v>
      </c>
      <c r="Y7" s="54"/>
    </row>
    <row r="8" spans="3:25" ht="16.5" x14ac:dyDescent="0.15">
      <c r="C8" s="367"/>
      <c r="D8" s="369"/>
      <c r="E8" s="18" t="s">
        <v>16</v>
      </c>
      <c r="F8" s="49">
        <v>38</v>
      </c>
      <c r="G8" s="53">
        <v>52.300000000000004</v>
      </c>
      <c r="H8" s="19">
        <v>14.300000000000004</v>
      </c>
      <c r="I8" s="45" t="s">
        <v>86</v>
      </c>
      <c r="J8" s="49">
        <v>36.200000000000003</v>
      </c>
      <c r="K8" s="53">
        <v>50.5</v>
      </c>
      <c r="L8" s="19">
        <v>14.299999999999997</v>
      </c>
      <c r="M8" s="45" t="s">
        <v>86</v>
      </c>
      <c r="N8" s="49">
        <v>34.799999999999997</v>
      </c>
      <c r="O8" s="53">
        <v>49.1</v>
      </c>
      <c r="P8" s="19">
        <v>14.300000000000004</v>
      </c>
      <c r="Q8" s="45" t="s">
        <v>86</v>
      </c>
      <c r="R8" s="49">
        <v>38.4</v>
      </c>
      <c r="S8" s="53">
        <v>52.7</v>
      </c>
      <c r="T8" s="19">
        <v>14.300000000000004</v>
      </c>
      <c r="U8" s="45" t="s">
        <v>86</v>
      </c>
      <c r="V8" s="49"/>
      <c r="W8" s="53"/>
      <c r="X8" s="19">
        <v>0</v>
      </c>
      <c r="Y8" s="45"/>
    </row>
    <row r="9" spans="3:25" ht="17.25" thickBot="1" x14ac:dyDescent="0.2">
      <c r="C9" s="368"/>
      <c r="D9" s="357" t="s">
        <v>20</v>
      </c>
      <c r="E9" s="358"/>
      <c r="F9" s="2">
        <v>71.2</v>
      </c>
      <c r="G9" s="3">
        <v>85.5</v>
      </c>
      <c r="H9" s="3">
        <v>14.300000000000004</v>
      </c>
      <c r="I9" s="20" t="s">
        <v>77</v>
      </c>
      <c r="J9" s="2">
        <v>69.400000000000006</v>
      </c>
      <c r="K9" s="3">
        <v>83.7</v>
      </c>
      <c r="L9" s="3">
        <v>14.299999999999997</v>
      </c>
      <c r="M9" s="20" t="s">
        <v>77</v>
      </c>
      <c r="N9" s="2">
        <v>68</v>
      </c>
      <c r="O9" s="3">
        <v>82.300000000000011</v>
      </c>
      <c r="P9" s="3">
        <v>14.300000000000004</v>
      </c>
      <c r="Q9" s="20" t="s">
        <v>77</v>
      </c>
      <c r="R9" s="2">
        <v>62.9</v>
      </c>
      <c r="S9" s="3">
        <v>77.2</v>
      </c>
      <c r="T9" s="3">
        <v>14.300000000000004</v>
      </c>
      <c r="U9" s="20" t="s">
        <v>77</v>
      </c>
      <c r="V9" s="2">
        <v>0</v>
      </c>
      <c r="W9" s="3">
        <v>0</v>
      </c>
      <c r="X9" s="3">
        <v>0</v>
      </c>
      <c r="Y9" s="20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v>45072</v>
      </c>
      <c r="G11" s="318"/>
      <c r="H11" s="318"/>
      <c r="I11" s="319"/>
      <c r="J11" s="317">
        <v>45073</v>
      </c>
      <c r="K11" s="318"/>
      <c r="L11" s="318"/>
      <c r="M11" s="319"/>
      <c r="N11" s="317">
        <v>45074</v>
      </c>
      <c r="O11" s="318"/>
      <c r="P11" s="318"/>
      <c r="Q11" s="319"/>
      <c r="R11" s="317">
        <v>45077</v>
      </c>
      <c r="S11" s="318"/>
      <c r="T11" s="318"/>
      <c r="U11" s="319"/>
      <c r="V11" s="317"/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1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/>
      <c r="W13" s="61"/>
      <c r="X13" s="17"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/>
      <c r="W14" s="61"/>
      <c r="X14" s="17"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/>
      <c r="W15" s="61"/>
      <c r="X15" s="17"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0</v>
      </c>
      <c r="H16" s="17">
        <v>32.5</v>
      </c>
      <c r="I16" s="58" t="s">
        <v>87</v>
      </c>
      <c r="J16" s="52">
        <v>-32.5</v>
      </c>
      <c r="K16" s="61">
        <v>0</v>
      </c>
      <c r="L16" s="17">
        <v>32.5</v>
      </c>
      <c r="M16" s="58" t="s">
        <v>87</v>
      </c>
      <c r="N16" s="52">
        <v>-32.5</v>
      </c>
      <c r="O16" s="61">
        <v>0</v>
      </c>
      <c r="P16" s="17">
        <v>32.5</v>
      </c>
      <c r="Q16" s="58" t="s">
        <v>87</v>
      </c>
      <c r="R16" s="52">
        <v>-32.5</v>
      </c>
      <c r="S16" s="61">
        <v>0</v>
      </c>
      <c r="T16" s="17">
        <v>32.5</v>
      </c>
      <c r="U16" s="58" t="s">
        <v>87</v>
      </c>
      <c r="V16" s="52"/>
      <c r="W16" s="61"/>
      <c r="X16" s="17">
        <v>0</v>
      </c>
      <c r="Y16" s="58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87</v>
      </c>
      <c r="J17" s="52">
        <v>-34</v>
      </c>
      <c r="K17" s="61">
        <v>0</v>
      </c>
      <c r="L17" s="17">
        <v>34</v>
      </c>
      <c r="M17" s="63" t="s">
        <v>87</v>
      </c>
      <c r="N17" s="52">
        <v>-34</v>
      </c>
      <c r="O17" s="61">
        <v>0</v>
      </c>
      <c r="P17" s="17">
        <v>34</v>
      </c>
      <c r="Q17" s="63" t="s">
        <v>87</v>
      </c>
      <c r="R17" s="52">
        <v>-34</v>
      </c>
      <c r="S17" s="61">
        <v>0</v>
      </c>
      <c r="T17" s="17">
        <v>34</v>
      </c>
      <c r="U17" s="63" t="s">
        <v>87</v>
      </c>
      <c r="V17" s="52"/>
      <c r="W17" s="61"/>
      <c r="X17" s="17">
        <v>0</v>
      </c>
      <c r="Y17" s="6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/>
      <c r="W18" s="61"/>
      <c r="X18" s="17">
        <v>0</v>
      </c>
      <c r="Y18" s="58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0</v>
      </c>
      <c r="T19" s="17">
        <v>34</v>
      </c>
      <c r="U19" s="58" t="s">
        <v>87</v>
      </c>
      <c r="V19" s="52"/>
      <c r="W19" s="61"/>
      <c r="X19" s="17">
        <v>0</v>
      </c>
      <c r="Y19" s="58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0</v>
      </c>
      <c r="T20" s="17">
        <v>34</v>
      </c>
      <c r="U20" s="58" t="s">
        <v>87</v>
      </c>
      <c r="V20" s="52"/>
      <c r="W20" s="61"/>
      <c r="X20" s="17">
        <v>0</v>
      </c>
      <c r="Y20" s="58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-186.7</v>
      </c>
      <c r="H21" s="3">
        <v>66.5</v>
      </c>
      <c r="I21" s="25" t="s">
        <v>77</v>
      </c>
      <c r="J21" s="2">
        <v>-253.2</v>
      </c>
      <c r="K21" s="3">
        <v>-186.7</v>
      </c>
      <c r="L21" s="3">
        <v>66.5</v>
      </c>
      <c r="M21" s="25" t="s">
        <v>77</v>
      </c>
      <c r="N21" s="2">
        <v>-253.2</v>
      </c>
      <c r="O21" s="3">
        <v>-186.7</v>
      </c>
      <c r="P21" s="3">
        <v>66.5</v>
      </c>
      <c r="Q21" s="25" t="s">
        <v>77</v>
      </c>
      <c r="R21" s="2">
        <v>-253.2</v>
      </c>
      <c r="S21" s="3">
        <v>-118.7</v>
      </c>
      <c r="T21" s="3">
        <v>134.5</v>
      </c>
      <c r="U21" s="25" t="s">
        <v>77</v>
      </c>
      <c r="V21" s="2">
        <v>0</v>
      </c>
      <c r="W21" s="3">
        <v>0</v>
      </c>
      <c r="X21" s="3">
        <v>0</v>
      </c>
      <c r="Y21" s="25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v>45072</v>
      </c>
      <c r="G23" s="318"/>
      <c r="H23" s="318"/>
      <c r="I23" s="319"/>
      <c r="J23" s="317">
        <v>45073</v>
      </c>
      <c r="K23" s="318"/>
      <c r="L23" s="318"/>
      <c r="M23" s="319"/>
      <c r="N23" s="317">
        <v>45074</v>
      </c>
      <c r="O23" s="318"/>
      <c r="P23" s="318"/>
      <c r="Q23" s="319"/>
      <c r="R23" s="317">
        <v>45077</v>
      </c>
      <c r="S23" s="318"/>
      <c r="T23" s="318"/>
      <c r="U23" s="319"/>
      <c r="V23" s="317"/>
      <c r="W23" s="318"/>
      <c r="X23" s="318"/>
      <c r="Y23" s="319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1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/>
      <c r="W25" s="55"/>
      <c r="X25" s="26">
        <v>0</v>
      </c>
      <c r="Y25" s="4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v>45072</v>
      </c>
      <c r="G27" s="318"/>
      <c r="H27" s="318"/>
      <c r="I27" s="319"/>
      <c r="J27" s="317">
        <v>45073</v>
      </c>
      <c r="K27" s="318"/>
      <c r="L27" s="318"/>
      <c r="M27" s="319"/>
      <c r="N27" s="317">
        <v>45074</v>
      </c>
      <c r="O27" s="318"/>
      <c r="P27" s="318"/>
      <c r="Q27" s="319"/>
      <c r="R27" s="317">
        <v>45077</v>
      </c>
      <c r="S27" s="318"/>
      <c r="T27" s="318"/>
      <c r="U27" s="319"/>
      <c r="V27" s="317"/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1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43.8</v>
      </c>
      <c r="H29" s="309">
        <v>0</v>
      </c>
      <c r="I29" s="311"/>
      <c r="J29" s="59">
        <v>43.8</v>
      </c>
      <c r="K29" s="320">
        <v>43.8</v>
      </c>
      <c r="L29" s="309">
        <v>0</v>
      </c>
      <c r="M29" s="311"/>
      <c r="N29" s="59">
        <v>43.8</v>
      </c>
      <c r="O29" s="320">
        <v>43.8</v>
      </c>
      <c r="P29" s="309">
        <v>0</v>
      </c>
      <c r="Q29" s="311"/>
      <c r="R29" s="59">
        <v>43.8</v>
      </c>
      <c r="S29" s="320">
        <v>43.8</v>
      </c>
      <c r="T29" s="309">
        <v>0</v>
      </c>
      <c r="U29" s="311"/>
      <c r="V29" s="59"/>
      <c r="W29" s="320"/>
      <c r="X29" s="309">
        <v>0</v>
      </c>
      <c r="Y29" s="311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/>
      <c r="W30" s="321"/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54.4</v>
      </c>
      <c r="K31" s="320">
        <v>54.4</v>
      </c>
      <c r="L31" s="309">
        <v>0</v>
      </c>
      <c r="M31" s="311"/>
      <c r="N31" s="59">
        <v>54.4</v>
      </c>
      <c r="O31" s="320">
        <v>54.4</v>
      </c>
      <c r="P31" s="309">
        <v>0</v>
      </c>
      <c r="Q31" s="311"/>
      <c r="R31" s="59">
        <v>54.4</v>
      </c>
      <c r="S31" s="320">
        <v>54.4</v>
      </c>
      <c r="T31" s="309">
        <v>0</v>
      </c>
      <c r="U31" s="311"/>
      <c r="V31" s="59"/>
      <c r="W31" s="320"/>
      <c r="X31" s="309">
        <v>0</v>
      </c>
      <c r="Y31" s="31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/>
      <c r="W32" s="321"/>
      <c r="X32" s="322"/>
      <c r="Y32" s="323"/>
    </row>
    <row r="33" spans="3:25" ht="16.5" x14ac:dyDescent="0.15">
      <c r="C33" s="350"/>
      <c r="D33" s="347" t="s">
        <v>36</v>
      </c>
      <c r="E33" s="85" t="s">
        <v>11</v>
      </c>
      <c r="F33" s="59">
        <v>35.700000000000003</v>
      </c>
      <c r="G33" s="84">
        <v>38.4</v>
      </c>
      <c r="H33" s="309">
        <v>2.6999999999999957</v>
      </c>
      <c r="I33" s="311" t="s">
        <v>90</v>
      </c>
      <c r="J33" s="59">
        <v>35.700000000000003</v>
      </c>
      <c r="K33" s="84">
        <v>18.899999999999999</v>
      </c>
      <c r="L33" s="309">
        <v>-16.800000000000004</v>
      </c>
      <c r="M33" s="311" t="s">
        <v>72</v>
      </c>
      <c r="N33" s="59">
        <v>35.700000000000003</v>
      </c>
      <c r="O33" s="84">
        <v>18.600000000000001</v>
      </c>
      <c r="P33" s="309">
        <v>-17.100000000000001</v>
      </c>
      <c r="Q33" s="311" t="s">
        <v>88</v>
      </c>
      <c r="R33" s="59">
        <v>43.6</v>
      </c>
      <c r="S33" s="84">
        <v>38.9</v>
      </c>
      <c r="T33" s="309">
        <v>-4.7000000000000028</v>
      </c>
      <c r="U33" s="311" t="s">
        <v>88</v>
      </c>
      <c r="V33" s="59"/>
      <c r="W33" s="84"/>
      <c r="X33" s="309">
        <v>0</v>
      </c>
      <c r="Y33" s="311"/>
    </row>
    <row r="34" spans="3:25" ht="16.5" x14ac:dyDescent="0.15">
      <c r="C34" s="350"/>
      <c r="D34" s="348"/>
      <c r="E34" s="344" t="s">
        <v>58</v>
      </c>
      <c r="F34" s="50">
        <v>0.22</v>
      </c>
      <c r="G34" s="56">
        <v>0.24</v>
      </c>
      <c r="H34" s="322"/>
      <c r="I34" s="323"/>
      <c r="J34" s="50">
        <v>0.22</v>
      </c>
      <c r="K34" s="56">
        <v>0.12</v>
      </c>
      <c r="L34" s="322"/>
      <c r="M34" s="323"/>
      <c r="N34" s="50">
        <v>0.22</v>
      </c>
      <c r="O34" s="56">
        <v>0.11</v>
      </c>
      <c r="P34" s="322"/>
      <c r="Q34" s="323"/>
      <c r="R34" s="50">
        <v>0.24</v>
      </c>
      <c r="S34" s="56">
        <v>0.22</v>
      </c>
      <c r="T34" s="322"/>
      <c r="U34" s="323"/>
      <c r="V34" s="50"/>
      <c r="W34" s="64"/>
      <c r="X34" s="322"/>
      <c r="Y34" s="323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/>
      <c r="W35" s="29"/>
      <c r="X35" s="29"/>
      <c r="Y35" s="30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/>
      <c r="W36" s="32"/>
      <c r="X36" s="32"/>
      <c r="Y36" s="33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0.20000000000000567</v>
      </c>
      <c r="H37" s="17">
        <v>-12.799999999999994</v>
      </c>
      <c r="I37" s="58" t="s">
        <v>89</v>
      </c>
      <c r="J37" s="52">
        <v>13</v>
      </c>
      <c r="K37" s="61">
        <v>0.4</v>
      </c>
      <c r="L37" s="17">
        <v>-12.6</v>
      </c>
      <c r="M37" s="58" t="s">
        <v>70</v>
      </c>
      <c r="N37" s="52">
        <v>13</v>
      </c>
      <c r="O37" s="61">
        <v>0.4</v>
      </c>
      <c r="P37" s="17">
        <v>-12.6</v>
      </c>
      <c r="Q37" s="58" t="s">
        <v>70</v>
      </c>
      <c r="R37" s="52">
        <v>13</v>
      </c>
      <c r="S37" s="61">
        <v>0.6</v>
      </c>
      <c r="T37" s="17">
        <v>-12.4</v>
      </c>
      <c r="U37" s="58" t="s">
        <v>70</v>
      </c>
      <c r="V37" s="52"/>
      <c r="W37" s="61"/>
      <c r="X37" s="17">
        <v>0</v>
      </c>
      <c r="Y37" s="58"/>
    </row>
    <row r="38" spans="3:25" ht="17.25" thickBot="1" x14ac:dyDescent="0.2">
      <c r="C38" s="351"/>
      <c r="D38" s="357" t="s">
        <v>20</v>
      </c>
      <c r="E38" s="358"/>
      <c r="F38" s="2">
        <v>146.89999999999998</v>
      </c>
      <c r="G38" s="3">
        <v>136.80000000000001</v>
      </c>
      <c r="H38" s="3">
        <v>-10.099999999999998</v>
      </c>
      <c r="I38" s="25"/>
      <c r="J38" s="2">
        <v>146.89999999999998</v>
      </c>
      <c r="K38" s="3">
        <v>117.5</v>
      </c>
      <c r="L38" s="3">
        <v>-29.400000000000006</v>
      </c>
      <c r="M38" s="25"/>
      <c r="N38" s="2">
        <v>146.89999999999998</v>
      </c>
      <c r="O38" s="3">
        <v>117.19999999999999</v>
      </c>
      <c r="P38" s="3">
        <v>-29.700000000000003</v>
      </c>
      <c r="Q38" s="25"/>
      <c r="R38" s="2">
        <v>154.79999999999998</v>
      </c>
      <c r="S38" s="3">
        <v>137.69999999999999</v>
      </c>
      <c r="T38" s="3">
        <v>-17.100000000000001</v>
      </c>
      <c r="U38" s="25"/>
      <c r="V38" s="2">
        <v>0</v>
      </c>
      <c r="W38" s="3">
        <v>0</v>
      </c>
      <c r="X38" s="3">
        <v>0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04">
        <v>45072</v>
      </c>
      <c r="G40" s="305"/>
      <c r="H40" s="305"/>
      <c r="I40" s="306"/>
      <c r="J40" s="304">
        <v>45073</v>
      </c>
      <c r="K40" s="305"/>
      <c r="L40" s="305"/>
      <c r="M40" s="306"/>
      <c r="N40" s="304">
        <v>45074</v>
      </c>
      <c r="O40" s="305"/>
      <c r="P40" s="305"/>
      <c r="Q40" s="306"/>
      <c r="R40" s="304">
        <v>45077</v>
      </c>
      <c r="S40" s="305"/>
      <c r="T40" s="305"/>
      <c r="U40" s="306"/>
      <c r="V40" s="304"/>
      <c r="W40" s="305"/>
      <c r="X40" s="305"/>
      <c r="Y40" s="306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1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110.7</v>
      </c>
      <c r="S42" s="307">
        <v>64.7</v>
      </c>
      <c r="T42" s="309">
        <v>-46</v>
      </c>
      <c r="U42" s="311" t="s">
        <v>68</v>
      </c>
      <c r="V42" s="51"/>
      <c r="W42" s="307"/>
      <c r="X42" s="309">
        <v>0</v>
      </c>
      <c r="Y42" s="311"/>
    </row>
    <row r="43" spans="3:25" ht="17.25" thickBot="1" x14ac:dyDescent="0.2">
      <c r="C43" s="375"/>
      <c r="D43" s="376"/>
      <c r="E43" s="343"/>
      <c r="F43" s="42">
        <v>219</v>
      </c>
      <c r="G43" s="308"/>
      <c r="H43" s="310"/>
      <c r="I43" s="312"/>
      <c r="J43" s="42">
        <v>181</v>
      </c>
      <c r="K43" s="308"/>
      <c r="L43" s="310"/>
      <c r="M43" s="312"/>
      <c r="N43" s="42">
        <v>181</v>
      </c>
      <c r="O43" s="308"/>
      <c r="P43" s="310"/>
      <c r="Q43" s="312"/>
      <c r="R43" s="42">
        <v>219</v>
      </c>
      <c r="S43" s="308"/>
      <c r="T43" s="310"/>
      <c r="U43" s="312"/>
      <c r="V43" s="42"/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04">
        <v>45072</v>
      </c>
      <c r="G45" s="305"/>
      <c r="H45" s="305"/>
      <c r="I45" s="306"/>
      <c r="J45" s="304">
        <v>45073</v>
      </c>
      <c r="K45" s="305"/>
      <c r="L45" s="305"/>
      <c r="M45" s="306"/>
      <c r="N45" s="304">
        <v>45074</v>
      </c>
      <c r="O45" s="305"/>
      <c r="P45" s="305"/>
      <c r="Q45" s="306"/>
      <c r="R45" s="304">
        <v>45077</v>
      </c>
      <c r="S45" s="305"/>
      <c r="T45" s="305"/>
      <c r="U45" s="306"/>
      <c r="V45" s="304"/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15" t="s">
        <v>76</v>
      </c>
    </row>
    <row r="47" spans="3:25" ht="16.5" x14ac:dyDescent="0.15">
      <c r="C47" s="325"/>
      <c r="D47" s="326"/>
      <c r="E47" s="335" t="s">
        <v>56</v>
      </c>
      <c r="F47" s="51">
        <v>26.8</v>
      </c>
      <c r="G47" s="307">
        <v>24.7</v>
      </c>
      <c r="H47" s="309">
        <v>-2.1000000000000014</v>
      </c>
      <c r="I47" s="311" t="s">
        <v>72</v>
      </c>
      <c r="J47" s="51">
        <v>26.8</v>
      </c>
      <c r="K47" s="307">
        <v>27</v>
      </c>
      <c r="L47" s="309">
        <v>0.19999999999999929</v>
      </c>
      <c r="M47" s="311" t="s">
        <v>67</v>
      </c>
      <c r="N47" s="51">
        <v>26.8</v>
      </c>
      <c r="O47" s="307">
        <v>27</v>
      </c>
      <c r="P47" s="309">
        <v>0.19999999999999929</v>
      </c>
      <c r="Q47" s="311" t="s">
        <v>87</v>
      </c>
      <c r="R47" s="51">
        <v>26.8</v>
      </c>
      <c r="S47" s="307">
        <v>27</v>
      </c>
      <c r="T47" s="309">
        <v>0.19999999999999929</v>
      </c>
      <c r="U47" s="311" t="s">
        <v>87</v>
      </c>
      <c r="V47" s="51"/>
      <c r="W47" s="307"/>
      <c r="X47" s="309">
        <v>0</v>
      </c>
      <c r="Y47" s="311"/>
    </row>
    <row r="48" spans="3:25" ht="17.25" thickBot="1" x14ac:dyDescent="0.2">
      <c r="C48" s="333"/>
      <c r="D48" s="334"/>
      <c r="E48" s="336"/>
      <c r="F48" s="60">
        <v>0.62</v>
      </c>
      <c r="G48" s="308"/>
      <c r="H48" s="310"/>
      <c r="I48" s="312"/>
      <c r="J48" s="60">
        <v>0.62</v>
      </c>
      <c r="K48" s="308"/>
      <c r="L48" s="310"/>
      <c r="M48" s="312"/>
      <c r="N48" s="60">
        <v>0.62</v>
      </c>
      <c r="O48" s="308"/>
      <c r="P48" s="310"/>
      <c r="Q48" s="312"/>
      <c r="R48" s="60">
        <v>0.62</v>
      </c>
      <c r="S48" s="308"/>
      <c r="T48" s="310"/>
      <c r="U48" s="312"/>
      <c r="V48" s="60"/>
      <c r="W48" s="308"/>
      <c r="X48" s="310"/>
      <c r="Y48" s="312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04">
        <v>45072</v>
      </c>
      <c r="G50" s="305"/>
      <c r="H50" s="305"/>
      <c r="I50" s="306"/>
      <c r="J50" s="304">
        <v>45073</v>
      </c>
      <c r="K50" s="305"/>
      <c r="L50" s="305"/>
      <c r="M50" s="306"/>
      <c r="N50" s="304">
        <v>45074</v>
      </c>
      <c r="O50" s="305"/>
      <c r="P50" s="305"/>
      <c r="Q50" s="306"/>
      <c r="R50" s="304">
        <v>45077</v>
      </c>
      <c r="S50" s="305"/>
      <c r="T50" s="305"/>
      <c r="U50" s="306"/>
      <c r="V50" s="304"/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41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/>
      <c r="W52" s="61"/>
      <c r="X52" s="17">
        <v>0</v>
      </c>
      <c r="Y52" s="48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19.399999999999999</v>
      </c>
      <c r="H53" s="68" t="s">
        <v>77</v>
      </c>
      <c r="I53" s="69" t="s">
        <v>69</v>
      </c>
      <c r="J53" s="66">
        <v>0</v>
      </c>
      <c r="K53" s="73">
        <v>18.899999999999999</v>
      </c>
      <c r="L53" s="68" t="s">
        <v>77</v>
      </c>
      <c r="M53" s="69" t="s">
        <v>69</v>
      </c>
      <c r="N53" s="66">
        <v>0</v>
      </c>
      <c r="O53" s="73">
        <v>19.100000000000001</v>
      </c>
      <c r="P53" s="68" t="s">
        <v>77</v>
      </c>
      <c r="Q53" s="69" t="s">
        <v>69</v>
      </c>
      <c r="R53" s="66">
        <v>0</v>
      </c>
      <c r="S53" s="73">
        <v>21.4</v>
      </c>
      <c r="T53" s="68" t="s">
        <v>77</v>
      </c>
      <c r="U53" s="69" t="s">
        <v>69</v>
      </c>
      <c r="V53" s="66"/>
      <c r="W53" s="67"/>
      <c r="X53" s="68" t="s">
        <v>77</v>
      </c>
      <c r="Y53" s="69"/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&amp;"メイリオ,ボールド"&amp;22日別の優先給電ルールに基づく抑制、調整状況（2023年5月）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E45A5-508D-4E79-A79C-214FE69E5EC0}">
  <sheetPr>
    <tabColor rgb="FFFFC000"/>
  </sheetPr>
  <dimension ref="B1:O69"/>
  <sheetViews>
    <sheetView showGridLines="0" view="pageBreakPreview" zoomScale="85" zoomScaleNormal="70" zoomScaleSheetLayoutView="85" workbookViewId="0">
      <selection activeCell="J31" sqref="J31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45080</v>
      </c>
      <c r="G3" s="92" t="s">
        <v>100</v>
      </c>
      <c r="H3" s="93">
        <v>45081</v>
      </c>
      <c r="I3" s="92" t="s">
        <v>98</v>
      </c>
      <c r="J3" s="93">
        <v>45084</v>
      </c>
      <c r="K3" s="92" t="s">
        <v>100</v>
      </c>
      <c r="L3" s="93">
        <v>45086</v>
      </c>
      <c r="M3" s="92" t="s">
        <v>147</v>
      </c>
      <c r="N3" s="93">
        <v>45088</v>
      </c>
      <c r="O3" s="92" t="s">
        <v>98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75.3</v>
      </c>
      <c r="G5" s="269" t="s">
        <v>110</v>
      </c>
      <c r="H5" s="102">
        <v>73.8</v>
      </c>
      <c r="I5" s="269" t="s">
        <v>110</v>
      </c>
      <c r="J5" s="102">
        <v>77.7</v>
      </c>
      <c r="K5" s="269" t="s">
        <v>110</v>
      </c>
      <c r="L5" s="102">
        <v>77.400000000000006</v>
      </c>
      <c r="M5" s="269" t="s">
        <v>110</v>
      </c>
      <c r="N5" s="102">
        <v>74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122.2</v>
      </c>
      <c r="G6" s="270"/>
      <c r="H6" s="106">
        <v>124.2</v>
      </c>
      <c r="I6" s="270"/>
      <c r="J6" s="106">
        <v>135.80000000000001</v>
      </c>
      <c r="K6" s="270"/>
      <c r="L6" s="106">
        <v>147.5</v>
      </c>
      <c r="M6" s="270"/>
      <c r="N6" s="106">
        <v>124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321.89999999999998</v>
      </c>
      <c r="G7" s="270"/>
      <c r="H7" s="110">
        <v>321.8</v>
      </c>
      <c r="I7" s="270"/>
      <c r="J7" s="110">
        <v>321.8</v>
      </c>
      <c r="K7" s="270"/>
      <c r="L7" s="110">
        <v>321.89999999999998</v>
      </c>
      <c r="M7" s="270"/>
      <c r="N7" s="110">
        <v>321.8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98.6</v>
      </c>
      <c r="G8" s="270"/>
      <c r="H8" s="114">
        <v>82.400000000000318</v>
      </c>
      <c r="I8" s="270"/>
      <c r="J8" s="114">
        <v>64.099999999999866</v>
      </c>
      <c r="K8" s="270"/>
      <c r="L8" s="114">
        <v>86.100000000000037</v>
      </c>
      <c r="M8" s="270"/>
      <c r="N8" s="114">
        <v>114.1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14.1</v>
      </c>
      <c r="G9" s="270"/>
      <c r="H9" s="118">
        <v>13.7</v>
      </c>
      <c r="I9" s="270"/>
      <c r="J9" s="118">
        <v>13.8</v>
      </c>
      <c r="K9" s="270"/>
      <c r="L9" s="118">
        <v>13.8</v>
      </c>
      <c r="M9" s="270"/>
      <c r="N9" s="118">
        <v>14.2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21</v>
      </c>
      <c r="G10" s="270"/>
      <c r="H10" s="122">
        <v>21.5</v>
      </c>
      <c r="I10" s="270"/>
      <c r="J10" s="122">
        <v>23.6</v>
      </c>
      <c r="K10" s="270"/>
      <c r="L10" s="122">
        <v>25.8</v>
      </c>
      <c r="M10" s="270"/>
      <c r="N10" s="122">
        <v>23.6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19.7</v>
      </c>
      <c r="G11" s="270"/>
      <c r="H11" s="126">
        <v>19.899999999999999</v>
      </c>
      <c r="I11" s="270"/>
      <c r="J11" s="126">
        <v>19.2</v>
      </c>
      <c r="K11" s="270"/>
      <c r="L11" s="126">
        <v>19.600000000000001</v>
      </c>
      <c r="M11" s="270"/>
      <c r="N11" s="126">
        <v>20.3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985.7</v>
      </c>
      <c r="G12" s="270"/>
      <c r="H12" s="129">
        <v>840.7</v>
      </c>
      <c r="I12" s="270"/>
      <c r="J12" s="129">
        <v>868.7</v>
      </c>
      <c r="K12" s="270"/>
      <c r="L12" s="129">
        <v>702.8</v>
      </c>
      <c r="M12" s="270"/>
      <c r="N12" s="129">
        <v>397.9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15.8</v>
      </c>
      <c r="G13" s="270"/>
      <c r="H13" s="129">
        <v>2.1</v>
      </c>
      <c r="I13" s="270"/>
      <c r="J13" s="129">
        <v>2.8</v>
      </c>
      <c r="K13" s="270"/>
      <c r="L13" s="129">
        <v>4.3</v>
      </c>
      <c r="M13" s="270"/>
      <c r="N13" s="129">
        <v>0.9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32.299999999999997</v>
      </c>
      <c r="G14" s="270"/>
      <c r="H14" s="133">
        <v>204.3</v>
      </c>
      <c r="I14" s="270"/>
      <c r="J14" s="133">
        <v>175.3</v>
      </c>
      <c r="K14" s="270"/>
      <c r="L14" s="133">
        <v>265</v>
      </c>
      <c r="M14" s="270"/>
      <c r="N14" s="133">
        <v>360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1706.6</v>
      </c>
      <c r="G15" s="270"/>
      <c r="H15" s="135">
        <v>1704.4000000000003</v>
      </c>
      <c r="I15" s="270"/>
      <c r="J15" s="135">
        <v>1702.7999999999997</v>
      </c>
      <c r="K15" s="270"/>
      <c r="L15" s="135">
        <v>1664.1999999999998</v>
      </c>
      <c r="M15" s="270"/>
      <c r="N15" s="135">
        <v>1450.8000000000002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877.9</v>
      </c>
      <c r="G16" s="270"/>
      <c r="H16" s="140">
        <v>805</v>
      </c>
      <c r="I16" s="270"/>
      <c r="J16" s="140">
        <v>997.6</v>
      </c>
      <c r="K16" s="270"/>
      <c r="L16" s="140">
        <v>987.3</v>
      </c>
      <c r="M16" s="270"/>
      <c r="N16" s="140">
        <v>815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-84.7</v>
      </c>
      <c r="G17" s="270"/>
      <c r="H17" s="143">
        <v>-186.7</v>
      </c>
      <c r="I17" s="270"/>
      <c r="J17" s="143">
        <v>-152.69999999999999</v>
      </c>
      <c r="K17" s="270"/>
      <c r="L17" s="143">
        <v>-84.7</v>
      </c>
      <c r="M17" s="270"/>
      <c r="N17" s="143">
        <v>-84.7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-5</v>
      </c>
      <c r="K18" s="270"/>
      <c r="L18" s="146">
        <v>-5</v>
      </c>
      <c r="M18" s="270"/>
      <c r="N18" s="146">
        <v>-5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-193.4</v>
      </c>
      <c r="G19" s="270"/>
      <c r="H19" s="149">
        <v>-165.2</v>
      </c>
      <c r="I19" s="270"/>
      <c r="J19" s="149">
        <v>-254</v>
      </c>
      <c r="K19" s="270"/>
      <c r="L19" s="149">
        <v>-254</v>
      </c>
      <c r="M19" s="270"/>
      <c r="N19" s="149">
        <v>-201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-8.6</v>
      </c>
      <c r="G20" s="270"/>
      <c r="H20" s="152">
        <v>0</v>
      </c>
      <c r="I20" s="270"/>
      <c r="J20" s="152">
        <v>0</v>
      </c>
      <c r="K20" s="270"/>
      <c r="L20" s="152">
        <v>0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1169.5999999999999</v>
      </c>
      <c r="G21" s="271"/>
      <c r="H21" s="154">
        <v>1161.9000000000001</v>
      </c>
      <c r="I21" s="271"/>
      <c r="J21" s="154">
        <v>1409.3</v>
      </c>
      <c r="K21" s="271"/>
      <c r="L21" s="154">
        <v>1331</v>
      </c>
      <c r="M21" s="271"/>
      <c r="N21" s="154">
        <v>1105.7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1706.6</v>
      </c>
      <c r="G23" s="252"/>
      <c r="H23" s="159">
        <v>1704.4000000000003</v>
      </c>
      <c r="I23" s="252"/>
      <c r="J23" s="159">
        <v>1702.7999999999997</v>
      </c>
      <c r="K23" s="252"/>
      <c r="L23" s="159">
        <v>1664.1999999999998</v>
      </c>
      <c r="M23" s="252"/>
      <c r="N23" s="159">
        <v>1450.8000000000002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1169.5999999999999</v>
      </c>
      <c r="G24" s="253"/>
      <c r="H24" s="161">
        <v>1161.9000000000001</v>
      </c>
      <c r="I24" s="253"/>
      <c r="J24" s="161">
        <v>1409.3</v>
      </c>
      <c r="K24" s="253"/>
      <c r="L24" s="161">
        <v>1331</v>
      </c>
      <c r="M24" s="253"/>
      <c r="N24" s="161">
        <v>1105.7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537</v>
      </c>
      <c r="G25" s="254"/>
      <c r="H25" s="164">
        <v>542.50000000000023</v>
      </c>
      <c r="I25" s="254"/>
      <c r="J25" s="164">
        <v>293.49999999999977</v>
      </c>
      <c r="K25" s="254"/>
      <c r="L25" s="164">
        <v>333.19999999999982</v>
      </c>
      <c r="M25" s="254"/>
      <c r="N25" s="164">
        <v>345.10000000000014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1706.6</v>
      </c>
      <c r="H57" s="194">
        <f>SUM(H5:H14)</f>
        <v>1704.4000000000003</v>
      </c>
      <c r="J57" s="194">
        <f>SUM(J5:J14)</f>
        <v>1702.7999999999997</v>
      </c>
      <c r="L57" s="194">
        <f>SUM(L5:L14)</f>
        <v>1664.1999999999998</v>
      </c>
      <c r="N57" s="194">
        <f>SUM(N5:N14)</f>
        <v>1450.8000000000002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1169.5999999999999</v>
      </c>
      <c r="H59" s="195">
        <f>H16-H17-H18-H19-H20</f>
        <v>1161.9000000000001</v>
      </c>
      <c r="J59" s="195">
        <f>J16-J17-J18-J19-J20</f>
        <v>1409.3</v>
      </c>
      <c r="L59" s="195">
        <f>L16-L17-L18-L19-L20</f>
        <v>1331</v>
      </c>
      <c r="N59" s="195">
        <f>N16-N17-N18-N19-N20</f>
        <v>1105.7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日別の需給状況・再エネ出力抑制の必要性（2023年6月）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8AAA0-81B4-45E4-8799-E306E657867D}">
  <sheetPr>
    <tabColor rgb="FFFFC000"/>
  </sheetPr>
  <dimension ref="B1:O69"/>
  <sheetViews>
    <sheetView showGridLines="0" view="pageBreakPreview" zoomScale="70" zoomScaleNormal="70" zoomScaleSheetLayoutView="70" workbookViewId="0">
      <selection activeCell="N2" sqref="N2:O2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95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45092</v>
      </c>
      <c r="G3" s="92" t="s">
        <v>100</v>
      </c>
      <c r="H3" s="93">
        <v>45093</v>
      </c>
      <c r="I3" s="92" t="s">
        <v>100</v>
      </c>
      <c r="J3" s="93">
        <v>45094</v>
      </c>
      <c r="K3" s="92" t="s">
        <v>100</v>
      </c>
      <c r="L3" s="93">
        <v>45096</v>
      </c>
      <c r="M3" s="92" t="s">
        <v>100</v>
      </c>
      <c r="N3" s="93"/>
      <c r="O3" s="92"/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101</v>
      </c>
      <c r="O4" s="97" t="s">
        <v>102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173.5</v>
      </c>
      <c r="G5" s="269" t="s">
        <v>110</v>
      </c>
      <c r="H5" s="102">
        <v>78.8</v>
      </c>
      <c r="I5" s="269" t="s">
        <v>110</v>
      </c>
      <c r="J5" s="102">
        <v>80.900000000000006</v>
      </c>
      <c r="K5" s="269" t="s">
        <v>110</v>
      </c>
      <c r="L5" s="102">
        <v>78.400000000000006</v>
      </c>
      <c r="M5" s="269" t="s">
        <v>110</v>
      </c>
      <c r="N5" s="102"/>
      <c r="O5" s="269" t="s">
        <v>109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137.4</v>
      </c>
      <c r="G6" s="270"/>
      <c r="H6" s="106">
        <v>138.30000000000001</v>
      </c>
      <c r="I6" s="270"/>
      <c r="J6" s="106">
        <v>126.3</v>
      </c>
      <c r="K6" s="270"/>
      <c r="L6" s="106">
        <v>138.30000000000001</v>
      </c>
      <c r="M6" s="270"/>
      <c r="N6" s="106"/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321.8</v>
      </c>
      <c r="G7" s="270"/>
      <c r="H7" s="110">
        <v>321.8</v>
      </c>
      <c r="I7" s="270"/>
      <c r="J7" s="110">
        <v>321.7</v>
      </c>
      <c r="K7" s="270"/>
      <c r="L7" s="110">
        <v>321.60000000000002</v>
      </c>
      <c r="M7" s="270"/>
      <c r="N7" s="110"/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75.3</v>
      </c>
      <c r="G8" s="270"/>
      <c r="H8" s="114">
        <v>69.400000000000006</v>
      </c>
      <c r="I8" s="270"/>
      <c r="J8" s="114">
        <v>65.40000000000002</v>
      </c>
      <c r="K8" s="270"/>
      <c r="L8" s="114">
        <v>48.2</v>
      </c>
      <c r="M8" s="270"/>
      <c r="N8" s="114"/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13.8</v>
      </c>
      <c r="G9" s="270"/>
      <c r="H9" s="118">
        <v>13.8</v>
      </c>
      <c r="I9" s="270"/>
      <c r="J9" s="118">
        <v>13.8</v>
      </c>
      <c r="K9" s="270"/>
      <c r="L9" s="118">
        <v>16.100000000000001</v>
      </c>
      <c r="M9" s="270"/>
      <c r="N9" s="118"/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25.9</v>
      </c>
      <c r="G10" s="270"/>
      <c r="H10" s="122">
        <v>26.9</v>
      </c>
      <c r="I10" s="270"/>
      <c r="J10" s="122">
        <v>28.2</v>
      </c>
      <c r="K10" s="270"/>
      <c r="L10" s="122">
        <v>23.4</v>
      </c>
      <c r="M10" s="270"/>
      <c r="N10" s="122"/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20</v>
      </c>
      <c r="G11" s="270"/>
      <c r="H11" s="126">
        <v>18.100000000000001</v>
      </c>
      <c r="I11" s="270"/>
      <c r="J11" s="126">
        <v>18.3</v>
      </c>
      <c r="K11" s="270"/>
      <c r="L11" s="126">
        <v>18.100000000000001</v>
      </c>
      <c r="M11" s="270"/>
      <c r="N11" s="126"/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863.9</v>
      </c>
      <c r="G12" s="270"/>
      <c r="H12" s="129">
        <v>933.7</v>
      </c>
      <c r="I12" s="270"/>
      <c r="J12" s="129">
        <v>652.20000000000005</v>
      </c>
      <c r="K12" s="270"/>
      <c r="L12" s="129">
        <v>987.3</v>
      </c>
      <c r="M12" s="270"/>
      <c r="N12" s="129"/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2.6</v>
      </c>
      <c r="G13" s="270"/>
      <c r="H13" s="129">
        <v>2.4</v>
      </c>
      <c r="I13" s="270"/>
      <c r="J13" s="129">
        <v>4.5</v>
      </c>
      <c r="K13" s="270"/>
      <c r="L13" s="129">
        <v>4.5999999999999996</v>
      </c>
      <c r="M13" s="270"/>
      <c r="N13" s="129"/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180.1</v>
      </c>
      <c r="G14" s="270"/>
      <c r="H14" s="133">
        <v>84.3</v>
      </c>
      <c r="I14" s="270"/>
      <c r="J14" s="133">
        <v>314</v>
      </c>
      <c r="K14" s="270"/>
      <c r="L14" s="133">
        <v>30.7</v>
      </c>
      <c r="M14" s="270"/>
      <c r="N14" s="133"/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1814.2999999999997</v>
      </c>
      <c r="G15" s="270"/>
      <c r="H15" s="135">
        <v>1687.5000000000002</v>
      </c>
      <c r="I15" s="270"/>
      <c r="J15" s="135">
        <v>1625.3</v>
      </c>
      <c r="K15" s="270"/>
      <c r="L15" s="135">
        <v>1666.7</v>
      </c>
      <c r="M15" s="270"/>
      <c r="N15" s="135">
        <f>SUM(N5:N14)</f>
        <v>0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1067.5</v>
      </c>
      <c r="G16" s="270"/>
      <c r="H16" s="140">
        <v>1055</v>
      </c>
      <c r="I16" s="270"/>
      <c r="J16" s="140">
        <v>930.9</v>
      </c>
      <c r="K16" s="270"/>
      <c r="L16" s="140">
        <v>1035</v>
      </c>
      <c r="M16" s="270"/>
      <c r="N16" s="140"/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-186.7</v>
      </c>
      <c r="G17" s="270"/>
      <c r="H17" s="143">
        <v>-186.7</v>
      </c>
      <c r="I17" s="270"/>
      <c r="J17" s="143">
        <v>-186.7</v>
      </c>
      <c r="K17" s="270"/>
      <c r="L17" s="143">
        <v>-186.7</v>
      </c>
      <c r="M17" s="270"/>
      <c r="N17" s="143"/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-5</v>
      </c>
      <c r="K18" s="270"/>
      <c r="L18" s="146">
        <v>-5</v>
      </c>
      <c r="M18" s="270"/>
      <c r="N18" s="146"/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-254</v>
      </c>
      <c r="G19" s="270"/>
      <c r="H19" s="149">
        <v>-254</v>
      </c>
      <c r="I19" s="270"/>
      <c r="J19" s="149">
        <v>-172.3</v>
      </c>
      <c r="K19" s="270"/>
      <c r="L19" s="149">
        <v>-254</v>
      </c>
      <c r="M19" s="270"/>
      <c r="N19" s="149"/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0</v>
      </c>
      <c r="M20" s="270"/>
      <c r="N20" s="152"/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1513.2</v>
      </c>
      <c r="G21" s="271"/>
      <c r="H21" s="154">
        <v>1500.7</v>
      </c>
      <c r="I21" s="271"/>
      <c r="J21" s="154">
        <v>1294.8999999999999</v>
      </c>
      <c r="K21" s="271"/>
      <c r="L21" s="154">
        <v>1480.7</v>
      </c>
      <c r="M21" s="271"/>
      <c r="N21" s="154">
        <f>SUM(N16,-N17,-N18,-N19,-N20)</f>
        <v>0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101</v>
      </c>
      <c r="O22" s="97" t="s">
        <v>102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1814.2999999999997</v>
      </c>
      <c r="G23" s="252"/>
      <c r="H23" s="159">
        <v>1687.5000000000002</v>
      </c>
      <c r="I23" s="252"/>
      <c r="J23" s="159">
        <v>1625.3</v>
      </c>
      <c r="K23" s="252"/>
      <c r="L23" s="159">
        <v>1666.7</v>
      </c>
      <c r="M23" s="252"/>
      <c r="N23" s="159">
        <f>SUM(N15)</f>
        <v>0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1513.2</v>
      </c>
      <c r="G24" s="253"/>
      <c r="H24" s="161">
        <v>1500.7</v>
      </c>
      <c r="I24" s="253"/>
      <c r="J24" s="161">
        <v>1294.8999999999999</v>
      </c>
      <c r="K24" s="253"/>
      <c r="L24" s="161">
        <v>1480.7</v>
      </c>
      <c r="M24" s="253"/>
      <c r="N24" s="161">
        <f>SUM(N21)</f>
        <v>0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301.09999999999968</v>
      </c>
      <c r="G25" s="254"/>
      <c r="H25" s="164">
        <v>186.80000000000018</v>
      </c>
      <c r="I25" s="254"/>
      <c r="J25" s="164">
        <v>330.40000000000009</v>
      </c>
      <c r="K25" s="254"/>
      <c r="L25" s="164">
        <v>186</v>
      </c>
      <c r="M25" s="254"/>
      <c r="N25" s="164">
        <f>SUM(N23,-N24)</f>
        <v>0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1814.2999999999997</v>
      </c>
      <c r="H57" s="194">
        <f>SUM(H5:H14)</f>
        <v>1687.5000000000002</v>
      </c>
      <c r="J57" s="194">
        <f>SUM(J5:J14)</f>
        <v>1625.3</v>
      </c>
      <c r="L57" s="194">
        <f>SUM(L5:L14)</f>
        <v>1666.7</v>
      </c>
      <c r="N57" s="194">
        <f>SUM(N5:N14)</f>
        <v>0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1513.2</v>
      </c>
      <c r="H59" s="195">
        <f>H16-H17-H18-H19-H20</f>
        <v>1500.7</v>
      </c>
      <c r="J59" s="195">
        <f>J16-J17-J18-J19-J20</f>
        <v>1294.8999999999999</v>
      </c>
      <c r="L59" s="195">
        <f>L16-L17-L18-L19-L20</f>
        <v>1480.7</v>
      </c>
      <c r="N59" s="195">
        <f>N16-N17-N18-N19-N20</f>
        <v>0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日別の需給状況・再エネ出力抑制の必要性（2023年6月）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860A-7C9A-4EF7-BA45-876B31E57C2C}">
  <sheetPr>
    <tabColor rgb="FFFFC000"/>
    <pageSetUpPr fitToPage="1"/>
  </sheetPr>
  <dimension ref="A1:Y57"/>
  <sheetViews>
    <sheetView showGridLines="0" view="pageBreakPreview" zoomScale="55" zoomScaleNormal="55" zoomScaleSheetLayoutView="55" workbookViewId="0">
      <selection activeCell="AK11" sqref="AK11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45080</v>
      </c>
      <c r="G3" s="315"/>
      <c r="H3" s="315"/>
      <c r="I3" s="316"/>
      <c r="J3" s="314">
        <v>45081</v>
      </c>
      <c r="K3" s="315"/>
      <c r="L3" s="315"/>
      <c r="M3" s="316"/>
      <c r="N3" s="314">
        <v>45084</v>
      </c>
      <c r="O3" s="315"/>
      <c r="P3" s="315"/>
      <c r="Q3" s="316"/>
      <c r="R3" s="314">
        <v>45086</v>
      </c>
      <c r="S3" s="315"/>
      <c r="T3" s="315"/>
      <c r="U3" s="316"/>
      <c r="V3" s="314">
        <v>45088</v>
      </c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1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15.7</v>
      </c>
      <c r="G5" s="61">
        <v>15.7</v>
      </c>
      <c r="H5" s="17">
        <v>0</v>
      </c>
      <c r="I5" s="54"/>
      <c r="J5" s="52">
        <v>15.7</v>
      </c>
      <c r="K5" s="61">
        <v>15.7</v>
      </c>
      <c r="L5" s="17">
        <v>0</v>
      </c>
      <c r="M5" s="54"/>
      <c r="N5" s="52">
        <v>15.7</v>
      </c>
      <c r="O5" s="61">
        <v>15.7</v>
      </c>
      <c r="P5" s="17">
        <v>0</v>
      </c>
      <c r="Q5" s="54"/>
      <c r="R5" s="52">
        <v>15.7</v>
      </c>
      <c r="S5" s="61">
        <v>15.7</v>
      </c>
      <c r="T5" s="17">
        <v>0</v>
      </c>
      <c r="U5" s="54"/>
      <c r="V5" s="52">
        <v>15.7</v>
      </c>
      <c r="W5" s="61">
        <v>15.7</v>
      </c>
      <c r="X5" s="17">
        <v>0</v>
      </c>
      <c r="Y5" s="54"/>
    </row>
    <row r="6" spans="3:25" ht="16.5" x14ac:dyDescent="0.15">
      <c r="C6" s="366"/>
      <c r="D6" s="369"/>
      <c r="E6" s="16" t="s">
        <v>2</v>
      </c>
      <c r="F6" s="52">
        <v>8.8000000000000007</v>
      </c>
      <c r="G6" s="61">
        <v>8.8000000000000007</v>
      </c>
      <c r="H6" s="17">
        <v>0</v>
      </c>
      <c r="I6" s="54"/>
      <c r="J6" s="52">
        <v>8.8000000000000007</v>
      </c>
      <c r="K6" s="61">
        <v>8.8000000000000007</v>
      </c>
      <c r="L6" s="17">
        <v>0</v>
      </c>
      <c r="M6" s="54"/>
      <c r="N6" s="52">
        <v>8.8000000000000007</v>
      </c>
      <c r="O6" s="61">
        <v>8.8000000000000007</v>
      </c>
      <c r="P6" s="17">
        <v>0</v>
      </c>
      <c r="Q6" s="54"/>
      <c r="R6" s="52">
        <v>8.8000000000000007</v>
      </c>
      <c r="S6" s="61">
        <v>8.8000000000000007</v>
      </c>
      <c r="T6" s="17">
        <v>0</v>
      </c>
      <c r="U6" s="54"/>
      <c r="V6" s="52">
        <v>8.8000000000000007</v>
      </c>
      <c r="W6" s="61">
        <v>8.8000000000000007</v>
      </c>
      <c r="X6" s="17"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54"/>
    </row>
    <row r="8" spans="3:25" ht="16.5" x14ac:dyDescent="0.15">
      <c r="C8" s="367"/>
      <c r="D8" s="369"/>
      <c r="E8" s="18" t="s">
        <v>16</v>
      </c>
      <c r="F8" s="49">
        <v>36.5</v>
      </c>
      <c r="G8" s="53">
        <v>50.800000000000004</v>
      </c>
      <c r="H8" s="19">
        <v>14.300000000000004</v>
      </c>
      <c r="I8" s="45" t="s">
        <v>66</v>
      </c>
      <c r="J8" s="49">
        <v>35</v>
      </c>
      <c r="K8" s="53">
        <v>49.300000000000004</v>
      </c>
      <c r="L8" s="19">
        <v>14.300000000000004</v>
      </c>
      <c r="M8" s="45" t="s">
        <v>86</v>
      </c>
      <c r="N8" s="49">
        <v>38.9</v>
      </c>
      <c r="O8" s="53">
        <v>53.2</v>
      </c>
      <c r="P8" s="19">
        <v>14.300000000000004</v>
      </c>
      <c r="Q8" s="45" t="s">
        <v>86</v>
      </c>
      <c r="R8" s="49">
        <v>38.599999999999994</v>
      </c>
      <c r="S8" s="53">
        <v>52.900000000000006</v>
      </c>
      <c r="T8" s="19">
        <v>14.300000000000011</v>
      </c>
      <c r="U8" s="45" t="s">
        <v>86</v>
      </c>
      <c r="V8" s="49">
        <v>35.200000000000003</v>
      </c>
      <c r="W8" s="53">
        <v>49.5</v>
      </c>
      <c r="X8" s="19">
        <v>14.299999999999997</v>
      </c>
      <c r="Y8" s="45" t="s">
        <v>86</v>
      </c>
    </row>
    <row r="9" spans="3:25" ht="17.25" thickBot="1" x14ac:dyDescent="0.2">
      <c r="C9" s="368"/>
      <c r="D9" s="357" t="s">
        <v>20</v>
      </c>
      <c r="E9" s="358"/>
      <c r="F9" s="2">
        <v>61</v>
      </c>
      <c r="G9" s="3">
        <v>75.300000000000011</v>
      </c>
      <c r="H9" s="3">
        <v>14.300000000000004</v>
      </c>
      <c r="I9" s="20" t="s">
        <v>77</v>
      </c>
      <c r="J9" s="2">
        <v>59.5</v>
      </c>
      <c r="K9" s="3">
        <v>73.800000000000011</v>
      </c>
      <c r="L9" s="3">
        <v>14.300000000000004</v>
      </c>
      <c r="M9" s="20" t="s">
        <v>77</v>
      </c>
      <c r="N9" s="2">
        <v>63.4</v>
      </c>
      <c r="O9" s="3">
        <v>77.7</v>
      </c>
      <c r="P9" s="3">
        <v>14.300000000000004</v>
      </c>
      <c r="Q9" s="20" t="s">
        <v>77</v>
      </c>
      <c r="R9" s="2">
        <v>63.099999999999994</v>
      </c>
      <c r="S9" s="3">
        <v>77.400000000000006</v>
      </c>
      <c r="T9" s="3">
        <v>14.300000000000011</v>
      </c>
      <c r="U9" s="20" t="s">
        <v>77</v>
      </c>
      <c r="V9" s="2">
        <v>59.7</v>
      </c>
      <c r="W9" s="3">
        <v>74</v>
      </c>
      <c r="X9" s="3">
        <v>14.299999999999997</v>
      </c>
      <c r="Y9" s="20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v>45080</v>
      </c>
      <c r="G11" s="318"/>
      <c r="H11" s="318"/>
      <c r="I11" s="319"/>
      <c r="J11" s="317">
        <v>45081</v>
      </c>
      <c r="K11" s="318"/>
      <c r="L11" s="318"/>
      <c r="M11" s="319"/>
      <c r="N11" s="317">
        <v>45084</v>
      </c>
      <c r="O11" s="318"/>
      <c r="P11" s="318"/>
      <c r="Q11" s="319"/>
      <c r="R11" s="317">
        <v>45086</v>
      </c>
      <c r="S11" s="318"/>
      <c r="T11" s="318"/>
      <c r="U11" s="319"/>
      <c r="V11" s="317">
        <v>45088</v>
      </c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1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0</v>
      </c>
      <c r="H16" s="17">
        <v>32.5</v>
      </c>
      <c r="I16" s="58" t="s">
        <v>67</v>
      </c>
      <c r="J16" s="52">
        <v>-32.5</v>
      </c>
      <c r="K16" s="61">
        <v>0</v>
      </c>
      <c r="L16" s="17">
        <v>32.5</v>
      </c>
      <c r="M16" s="58" t="s">
        <v>87</v>
      </c>
      <c r="N16" s="52">
        <v>-32.5</v>
      </c>
      <c r="O16" s="61">
        <v>0</v>
      </c>
      <c r="P16" s="17">
        <v>32.5</v>
      </c>
      <c r="Q16" s="58" t="s">
        <v>87</v>
      </c>
      <c r="R16" s="52">
        <v>-32.5</v>
      </c>
      <c r="S16" s="61">
        <v>0</v>
      </c>
      <c r="T16" s="17">
        <v>32.5</v>
      </c>
      <c r="U16" s="58" t="s">
        <v>87</v>
      </c>
      <c r="V16" s="52">
        <v>-32.5</v>
      </c>
      <c r="W16" s="61">
        <v>0</v>
      </c>
      <c r="X16" s="17">
        <v>32.5</v>
      </c>
      <c r="Y16" s="58" t="s">
        <v>87</v>
      </c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87</v>
      </c>
      <c r="J17" s="52">
        <v>-34</v>
      </c>
      <c r="K17" s="61">
        <v>0</v>
      </c>
      <c r="L17" s="17">
        <v>34</v>
      </c>
      <c r="M17" s="63" t="s">
        <v>87</v>
      </c>
      <c r="N17" s="52">
        <v>-34</v>
      </c>
      <c r="O17" s="61">
        <v>0</v>
      </c>
      <c r="P17" s="17">
        <v>34</v>
      </c>
      <c r="Q17" s="63" t="s">
        <v>87</v>
      </c>
      <c r="R17" s="52">
        <v>-34</v>
      </c>
      <c r="S17" s="61">
        <v>0</v>
      </c>
      <c r="T17" s="17">
        <v>34</v>
      </c>
      <c r="U17" s="63" t="s">
        <v>87</v>
      </c>
      <c r="V17" s="52">
        <v>-34</v>
      </c>
      <c r="W17" s="61">
        <v>0</v>
      </c>
      <c r="X17" s="17">
        <v>34</v>
      </c>
      <c r="Y17" s="63" t="s">
        <v>87</v>
      </c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0</v>
      </c>
      <c r="H18" s="17">
        <v>34</v>
      </c>
      <c r="I18" s="58" t="s">
        <v>86</v>
      </c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0</v>
      </c>
      <c r="P18" s="17">
        <v>34</v>
      </c>
      <c r="Q18" s="58" t="s">
        <v>87</v>
      </c>
      <c r="R18" s="52">
        <v>-34</v>
      </c>
      <c r="S18" s="61">
        <v>0</v>
      </c>
      <c r="T18" s="17">
        <v>34</v>
      </c>
      <c r="U18" s="58" t="s">
        <v>86</v>
      </c>
      <c r="V18" s="52">
        <v>-34</v>
      </c>
      <c r="W18" s="196">
        <v>0</v>
      </c>
      <c r="X18" s="17">
        <v>0</v>
      </c>
      <c r="Y18" s="58" t="s">
        <v>86</v>
      </c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0</v>
      </c>
      <c r="H19" s="17">
        <v>34</v>
      </c>
      <c r="I19" s="58" t="s">
        <v>86</v>
      </c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0</v>
      </c>
      <c r="T19" s="17">
        <v>34</v>
      </c>
      <c r="U19" s="58" t="s">
        <v>86</v>
      </c>
      <c r="V19" s="52">
        <v>-34</v>
      </c>
      <c r="W19" s="196">
        <v>0</v>
      </c>
      <c r="X19" s="17">
        <v>0</v>
      </c>
      <c r="Y19" s="58" t="s">
        <v>86</v>
      </c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0</v>
      </c>
      <c r="H20" s="17">
        <v>34</v>
      </c>
      <c r="I20" s="58" t="s">
        <v>86</v>
      </c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0</v>
      </c>
      <c r="T20" s="17">
        <v>34</v>
      </c>
      <c r="U20" s="58" t="s">
        <v>86</v>
      </c>
      <c r="V20" s="52">
        <v>-34</v>
      </c>
      <c r="W20" s="196">
        <v>0</v>
      </c>
      <c r="X20" s="17">
        <v>0</v>
      </c>
      <c r="Y20" s="58" t="s">
        <v>86</v>
      </c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-84.7</v>
      </c>
      <c r="H21" s="3">
        <v>168.5</v>
      </c>
      <c r="I21" s="25" t="s">
        <v>77</v>
      </c>
      <c r="J21" s="2">
        <v>-253.2</v>
      </c>
      <c r="K21" s="3">
        <v>-186.7</v>
      </c>
      <c r="L21" s="3">
        <v>66.5</v>
      </c>
      <c r="M21" s="25" t="s">
        <v>77</v>
      </c>
      <c r="N21" s="2">
        <v>-253.2</v>
      </c>
      <c r="O21" s="3">
        <v>-152.69999999999999</v>
      </c>
      <c r="P21" s="3">
        <v>100.5</v>
      </c>
      <c r="Q21" s="25" t="s">
        <v>77</v>
      </c>
      <c r="R21" s="2">
        <v>-253.2</v>
      </c>
      <c r="S21" s="3">
        <v>-84.7</v>
      </c>
      <c r="T21" s="3">
        <v>168.5</v>
      </c>
      <c r="U21" s="25" t="s">
        <v>77</v>
      </c>
      <c r="V21" s="2">
        <v>-253.2</v>
      </c>
      <c r="W21" s="3">
        <f>SUM(W13:W20)</f>
        <v>-84.7</v>
      </c>
      <c r="X21" s="3">
        <v>66.5</v>
      </c>
      <c r="Y21" s="25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v>45080</v>
      </c>
      <c r="G23" s="318"/>
      <c r="H23" s="318"/>
      <c r="I23" s="319"/>
      <c r="J23" s="317">
        <v>45081</v>
      </c>
      <c r="K23" s="318"/>
      <c r="L23" s="318"/>
      <c r="M23" s="319"/>
      <c r="N23" s="317">
        <v>45084</v>
      </c>
      <c r="O23" s="318"/>
      <c r="P23" s="318"/>
      <c r="Q23" s="319"/>
      <c r="R23" s="317">
        <v>45086</v>
      </c>
      <c r="S23" s="318"/>
      <c r="T23" s="318"/>
      <c r="U23" s="319"/>
      <c r="V23" s="317">
        <v>45088</v>
      </c>
      <c r="W23" s="318"/>
      <c r="X23" s="318"/>
      <c r="Y23" s="319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1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>
        <v>-5</v>
      </c>
      <c r="W25" s="55">
        <v>-5</v>
      </c>
      <c r="X25" s="26">
        <v>0</v>
      </c>
      <c r="Y25" s="4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v>45080</v>
      </c>
      <c r="G27" s="318"/>
      <c r="H27" s="318"/>
      <c r="I27" s="319"/>
      <c r="J27" s="317">
        <v>45081</v>
      </c>
      <c r="K27" s="318"/>
      <c r="L27" s="318"/>
      <c r="M27" s="319"/>
      <c r="N27" s="317">
        <v>45084</v>
      </c>
      <c r="O27" s="318"/>
      <c r="P27" s="318"/>
      <c r="Q27" s="319"/>
      <c r="R27" s="317">
        <v>45086</v>
      </c>
      <c r="S27" s="318"/>
      <c r="T27" s="318"/>
      <c r="U27" s="319"/>
      <c r="V27" s="317">
        <v>45088</v>
      </c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1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43.8</v>
      </c>
      <c r="H29" s="309">
        <v>0</v>
      </c>
      <c r="I29" s="311"/>
      <c r="J29" s="59">
        <v>43.8</v>
      </c>
      <c r="K29" s="320">
        <v>43.8</v>
      </c>
      <c r="L29" s="309">
        <v>0</v>
      </c>
      <c r="M29" s="311"/>
      <c r="N29" s="59">
        <v>43.8</v>
      </c>
      <c r="O29" s="320">
        <v>43.8</v>
      </c>
      <c r="P29" s="309">
        <v>0</v>
      </c>
      <c r="Q29" s="311"/>
      <c r="R29" s="59">
        <v>43.8</v>
      </c>
      <c r="S29" s="320">
        <v>46.4</v>
      </c>
      <c r="T29" s="309">
        <v>2.6000000000000014</v>
      </c>
      <c r="U29" s="311" t="s">
        <v>67</v>
      </c>
      <c r="V29" s="59">
        <v>43.8</v>
      </c>
      <c r="W29" s="320">
        <v>43.8</v>
      </c>
      <c r="X29" s="309">
        <v>0</v>
      </c>
      <c r="Y29" s="311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54.4</v>
      </c>
      <c r="K31" s="320">
        <v>54.4</v>
      </c>
      <c r="L31" s="309">
        <v>0</v>
      </c>
      <c r="M31" s="311"/>
      <c r="N31" s="59">
        <v>54.4</v>
      </c>
      <c r="O31" s="320">
        <v>54.4</v>
      </c>
      <c r="P31" s="309">
        <v>0</v>
      </c>
      <c r="Q31" s="311"/>
      <c r="R31" s="59">
        <v>54.4</v>
      </c>
      <c r="S31" s="320">
        <v>54.4</v>
      </c>
      <c r="T31" s="309">
        <v>0</v>
      </c>
      <c r="U31" s="311"/>
      <c r="V31" s="59">
        <v>54.4</v>
      </c>
      <c r="W31" s="320">
        <v>54.4</v>
      </c>
      <c r="X31" s="309">
        <v>0</v>
      </c>
      <c r="Y31" s="31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323"/>
    </row>
    <row r="33" spans="3:25" ht="16.5" x14ac:dyDescent="0.15">
      <c r="C33" s="350"/>
      <c r="D33" s="347" t="s">
        <v>36</v>
      </c>
      <c r="E33" s="85" t="s">
        <v>11</v>
      </c>
      <c r="F33" s="59">
        <v>43.6</v>
      </c>
      <c r="G33" s="84">
        <v>23.3</v>
      </c>
      <c r="H33" s="309">
        <v>-20.3</v>
      </c>
      <c r="I33" s="311" t="s">
        <v>72</v>
      </c>
      <c r="J33" s="59">
        <v>43.6</v>
      </c>
      <c r="K33" s="84">
        <v>25.3</v>
      </c>
      <c r="L33" s="309">
        <v>-18.3</v>
      </c>
      <c r="M33" s="311" t="s">
        <v>88</v>
      </c>
      <c r="N33" s="59">
        <v>43.6</v>
      </c>
      <c r="O33" s="84">
        <v>36.700000000000003</v>
      </c>
      <c r="P33" s="309">
        <v>-6.8999999999999986</v>
      </c>
      <c r="Q33" s="311" t="s">
        <v>88</v>
      </c>
      <c r="R33" s="59">
        <v>49.2</v>
      </c>
      <c r="S33" s="84">
        <v>46.1</v>
      </c>
      <c r="T33" s="309">
        <v>-3.1000000000000014</v>
      </c>
      <c r="U33" s="311" t="s">
        <v>88</v>
      </c>
      <c r="V33" s="59">
        <v>49.2</v>
      </c>
      <c r="W33" s="84">
        <v>25.4</v>
      </c>
      <c r="X33" s="309">
        <v>-23.800000000000004</v>
      </c>
      <c r="Y33" s="311" t="s">
        <v>88</v>
      </c>
    </row>
    <row r="34" spans="3:25" ht="16.5" x14ac:dyDescent="0.15">
      <c r="C34" s="350"/>
      <c r="D34" s="348"/>
      <c r="E34" s="344" t="s">
        <v>58</v>
      </c>
      <c r="F34" s="50">
        <v>0.24</v>
      </c>
      <c r="G34" s="56">
        <v>0.13</v>
      </c>
      <c r="H34" s="322"/>
      <c r="I34" s="323"/>
      <c r="J34" s="50">
        <v>0.24</v>
      </c>
      <c r="K34" s="56">
        <v>0.14000000000000001</v>
      </c>
      <c r="L34" s="322"/>
      <c r="M34" s="323"/>
      <c r="N34" s="50">
        <v>0.24</v>
      </c>
      <c r="O34" s="56">
        <v>0.21</v>
      </c>
      <c r="P34" s="322"/>
      <c r="Q34" s="323"/>
      <c r="R34" s="50">
        <v>0.26</v>
      </c>
      <c r="S34" s="56">
        <v>0.24</v>
      </c>
      <c r="T34" s="322"/>
      <c r="U34" s="323"/>
      <c r="V34" s="50">
        <v>0.26</v>
      </c>
      <c r="W34" s="56">
        <v>0.13</v>
      </c>
      <c r="X34" s="322"/>
      <c r="Y34" s="323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30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33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0.7</v>
      </c>
      <c r="H37" s="17">
        <v>-12.3</v>
      </c>
      <c r="I37" s="58" t="s">
        <v>89</v>
      </c>
      <c r="J37" s="52">
        <v>13</v>
      </c>
      <c r="K37" s="61">
        <v>0.7</v>
      </c>
      <c r="L37" s="17">
        <v>-12.3</v>
      </c>
      <c r="M37" s="58" t="s">
        <v>70</v>
      </c>
      <c r="N37" s="52">
        <v>13</v>
      </c>
      <c r="O37" s="61">
        <v>0.9</v>
      </c>
      <c r="P37" s="17">
        <v>-12.1</v>
      </c>
      <c r="Q37" s="58" t="s">
        <v>70</v>
      </c>
      <c r="R37" s="52">
        <v>13</v>
      </c>
      <c r="S37" s="61">
        <v>0.6</v>
      </c>
      <c r="T37" s="17">
        <v>-12.4</v>
      </c>
      <c r="U37" s="58" t="s">
        <v>70</v>
      </c>
      <c r="V37" s="52">
        <v>13</v>
      </c>
      <c r="W37" s="61">
        <v>0.4</v>
      </c>
      <c r="X37" s="17">
        <v>-12.6</v>
      </c>
      <c r="Y37" s="58" t="s">
        <v>70</v>
      </c>
    </row>
    <row r="38" spans="3:25" ht="17.25" thickBot="1" x14ac:dyDescent="0.2">
      <c r="C38" s="351"/>
      <c r="D38" s="357" t="s">
        <v>20</v>
      </c>
      <c r="E38" s="358"/>
      <c r="F38" s="2">
        <v>154.79999999999998</v>
      </c>
      <c r="G38" s="3">
        <v>122.19999999999999</v>
      </c>
      <c r="H38" s="3">
        <v>-32.6</v>
      </c>
      <c r="I38" s="25"/>
      <c r="J38" s="2">
        <v>154.79999999999998</v>
      </c>
      <c r="K38" s="3">
        <v>124.19999999999999</v>
      </c>
      <c r="L38" s="3">
        <v>-30.6</v>
      </c>
      <c r="M38" s="25"/>
      <c r="N38" s="2">
        <v>154.79999999999998</v>
      </c>
      <c r="O38" s="3">
        <v>135.79999999999998</v>
      </c>
      <c r="P38" s="3">
        <v>-19</v>
      </c>
      <c r="Q38" s="25"/>
      <c r="R38" s="2">
        <v>160.39999999999998</v>
      </c>
      <c r="S38" s="3">
        <v>147.5</v>
      </c>
      <c r="T38" s="3">
        <v>-12.9</v>
      </c>
      <c r="U38" s="25"/>
      <c r="V38" s="2">
        <v>160.39999999999998</v>
      </c>
      <c r="W38" s="3">
        <v>124</v>
      </c>
      <c r="X38" s="3">
        <v>-36.400000000000006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04">
        <v>45080</v>
      </c>
      <c r="G40" s="305"/>
      <c r="H40" s="305"/>
      <c r="I40" s="306"/>
      <c r="J40" s="304">
        <v>45081</v>
      </c>
      <c r="K40" s="305"/>
      <c r="L40" s="305"/>
      <c r="M40" s="306"/>
      <c r="N40" s="304">
        <v>45084</v>
      </c>
      <c r="O40" s="305"/>
      <c r="P40" s="305"/>
      <c r="Q40" s="306"/>
      <c r="R40" s="304">
        <v>45086</v>
      </c>
      <c r="S40" s="305"/>
      <c r="T40" s="305"/>
      <c r="U40" s="306"/>
      <c r="V40" s="304">
        <v>45088</v>
      </c>
      <c r="W40" s="305"/>
      <c r="X40" s="305"/>
      <c r="Y40" s="306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1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8.6</v>
      </c>
      <c r="G42" s="307">
        <v>8.6</v>
      </c>
      <c r="H42" s="309">
        <v>0</v>
      </c>
      <c r="I42" s="311"/>
      <c r="J42" s="51">
        <v>35.799999999999997</v>
      </c>
      <c r="K42" s="307">
        <v>0</v>
      </c>
      <c r="L42" s="309">
        <v>-35.799999999999997</v>
      </c>
      <c r="M42" s="311" t="s">
        <v>68</v>
      </c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0</v>
      </c>
      <c r="W42" s="307">
        <v>0</v>
      </c>
      <c r="X42" s="309">
        <v>0</v>
      </c>
      <c r="Y42" s="311"/>
    </row>
    <row r="43" spans="3:25" ht="17.25" thickBot="1" x14ac:dyDescent="0.2">
      <c r="C43" s="375"/>
      <c r="D43" s="376"/>
      <c r="E43" s="343"/>
      <c r="F43" s="42">
        <v>202</v>
      </c>
      <c r="G43" s="308"/>
      <c r="H43" s="310"/>
      <c r="I43" s="312"/>
      <c r="J43" s="42">
        <v>201</v>
      </c>
      <c r="K43" s="308"/>
      <c r="L43" s="310"/>
      <c r="M43" s="312"/>
      <c r="N43" s="42">
        <v>254</v>
      </c>
      <c r="O43" s="308"/>
      <c r="P43" s="310"/>
      <c r="Q43" s="312"/>
      <c r="R43" s="42">
        <v>254</v>
      </c>
      <c r="S43" s="308"/>
      <c r="T43" s="310"/>
      <c r="U43" s="312"/>
      <c r="V43" s="42">
        <v>201</v>
      </c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04">
        <v>45080</v>
      </c>
      <c r="G45" s="305"/>
      <c r="H45" s="305"/>
      <c r="I45" s="306"/>
      <c r="J45" s="304">
        <v>45081</v>
      </c>
      <c r="K45" s="305"/>
      <c r="L45" s="305"/>
      <c r="M45" s="306"/>
      <c r="N45" s="304">
        <v>45084</v>
      </c>
      <c r="O45" s="305"/>
      <c r="P45" s="305"/>
      <c r="Q45" s="306"/>
      <c r="R45" s="304">
        <v>45086</v>
      </c>
      <c r="S45" s="305"/>
      <c r="T45" s="305"/>
      <c r="U45" s="306"/>
      <c r="V45" s="304">
        <v>45088</v>
      </c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15" t="s">
        <v>76</v>
      </c>
    </row>
    <row r="47" spans="3:25" ht="16.5" x14ac:dyDescent="0.15">
      <c r="C47" s="325"/>
      <c r="D47" s="326"/>
      <c r="E47" s="335" t="s">
        <v>56</v>
      </c>
      <c r="F47" s="51">
        <v>20.8</v>
      </c>
      <c r="G47" s="307">
        <v>21</v>
      </c>
      <c r="H47" s="309">
        <v>0.19999999999999929</v>
      </c>
      <c r="I47" s="311" t="s">
        <v>67</v>
      </c>
      <c r="J47" s="51">
        <v>20.8</v>
      </c>
      <c r="K47" s="307">
        <v>21.5</v>
      </c>
      <c r="L47" s="309">
        <v>0.69999999999999929</v>
      </c>
      <c r="M47" s="311" t="s">
        <v>87</v>
      </c>
      <c r="N47" s="51">
        <v>20.8</v>
      </c>
      <c r="O47" s="307">
        <v>23.6</v>
      </c>
      <c r="P47" s="309">
        <v>2.8000000000000007</v>
      </c>
      <c r="Q47" s="311" t="s">
        <v>66</v>
      </c>
      <c r="R47" s="51">
        <v>20.8</v>
      </c>
      <c r="S47" s="307">
        <v>25.8</v>
      </c>
      <c r="T47" s="309">
        <v>5</v>
      </c>
      <c r="U47" s="311" t="s">
        <v>86</v>
      </c>
      <c r="V47" s="51">
        <v>20.8</v>
      </c>
      <c r="W47" s="307">
        <v>23.6</v>
      </c>
      <c r="X47" s="309">
        <v>2.8000000000000007</v>
      </c>
      <c r="Y47" s="311" t="s">
        <v>86</v>
      </c>
    </row>
    <row r="48" spans="3:25" ht="17.25" thickBot="1" x14ac:dyDescent="0.2">
      <c r="C48" s="333"/>
      <c r="D48" s="334"/>
      <c r="E48" s="336"/>
      <c r="F48" s="60">
        <v>0.59</v>
      </c>
      <c r="G48" s="308"/>
      <c r="H48" s="310"/>
      <c r="I48" s="312"/>
      <c r="J48" s="60">
        <v>0.59</v>
      </c>
      <c r="K48" s="308"/>
      <c r="L48" s="310"/>
      <c r="M48" s="312"/>
      <c r="N48" s="60">
        <v>0.59</v>
      </c>
      <c r="O48" s="308"/>
      <c r="P48" s="310"/>
      <c r="Q48" s="312"/>
      <c r="R48" s="60">
        <v>0.59</v>
      </c>
      <c r="S48" s="308"/>
      <c r="T48" s="310"/>
      <c r="U48" s="312"/>
      <c r="V48" s="60">
        <v>0.59</v>
      </c>
      <c r="W48" s="308"/>
      <c r="X48" s="310"/>
      <c r="Y48" s="312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04">
        <v>45080</v>
      </c>
      <c r="G50" s="305"/>
      <c r="H50" s="305"/>
      <c r="I50" s="306"/>
      <c r="J50" s="304">
        <v>45081</v>
      </c>
      <c r="K50" s="305"/>
      <c r="L50" s="305"/>
      <c r="M50" s="306"/>
      <c r="N50" s="304">
        <v>45084</v>
      </c>
      <c r="O50" s="305"/>
      <c r="P50" s="305"/>
      <c r="Q50" s="306"/>
      <c r="R50" s="304">
        <v>45086</v>
      </c>
      <c r="S50" s="305"/>
      <c r="T50" s="305"/>
      <c r="U50" s="306"/>
      <c r="V50" s="304">
        <v>45088</v>
      </c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41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48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19.7</v>
      </c>
      <c r="H53" s="68" t="s">
        <v>77</v>
      </c>
      <c r="I53" s="69" t="s">
        <v>69</v>
      </c>
      <c r="J53" s="66">
        <v>0</v>
      </c>
      <c r="K53" s="73">
        <v>19.899999999999999</v>
      </c>
      <c r="L53" s="68" t="s">
        <v>77</v>
      </c>
      <c r="M53" s="69" t="s">
        <v>69</v>
      </c>
      <c r="N53" s="66">
        <v>0</v>
      </c>
      <c r="O53" s="73">
        <v>19.2</v>
      </c>
      <c r="P53" s="68" t="s">
        <v>77</v>
      </c>
      <c r="Q53" s="69" t="s">
        <v>69</v>
      </c>
      <c r="R53" s="66">
        <v>0</v>
      </c>
      <c r="S53" s="73">
        <v>19.600000000000001</v>
      </c>
      <c r="T53" s="68" t="s">
        <v>77</v>
      </c>
      <c r="U53" s="69" t="s">
        <v>69</v>
      </c>
      <c r="V53" s="66">
        <v>0</v>
      </c>
      <c r="W53" s="73">
        <v>20.3</v>
      </c>
      <c r="X53" s="68" t="s">
        <v>77</v>
      </c>
      <c r="Y53" s="69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&amp;"メイリオ,ボールド"&amp;22日別の優先給電ルールに基づく抑制、調整状況（2023年6月）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64370-C126-4A31-AB00-507F1F2C9945}">
  <sheetPr>
    <tabColor rgb="FFFFC000"/>
    <pageSetUpPr fitToPage="1"/>
  </sheetPr>
  <dimension ref="A1:Y57"/>
  <sheetViews>
    <sheetView showGridLines="0" view="pageBreakPreview" zoomScale="55" zoomScaleNormal="55" zoomScaleSheetLayoutView="55" workbookViewId="0">
      <selection activeCell="AA16" sqref="AA16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45092</v>
      </c>
      <c r="G3" s="315"/>
      <c r="H3" s="315"/>
      <c r="I3" s="316"/>
      <c r="J3" s="314">
        <v>45093</v>
      </c>
      <c r="K3" s="315"/>
      <c r="L3" s="315"/>
      <c r="M3" s="316"/>
      <c r="N3" s="314">
        <v>45094</v>
      </c>
      <c r="O3" s="315"/>
      <c r="P3" s="315"/>
      <c r="Q3" s="316"/>
      <c r="R3" s="314">
        <v>45096</v>
      </c>
      <c r="S3" s="315"/>
      <c r="T3" s="315"/>
      <c r="U3" s="316"/>
      <c r="V3" s="314"/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4</v>
      </c>
      <c r="W4" s="13" t="s">
        <v>5</v>
      </c>
      <c r="X4" s="14" t="s">
        <v>6</v>
      </c>
      <c r="Y4" s="15" t="s">
        <v>18</v>
      </c>
    </row>
    <row r="5" spans="3:25" ht="16.5" x14ac:dyDescent="0.15">
      <c r="C5" s="366"/>
      <c r="D5" s="352" t="s">
        <v>0</v>
      </c>
      <c r="E5" s="16" t="s">
        <v>1</v>
      </c>
      <c r="F5" s="52">
        <v>28.1</v>
      </c>
      <c r="G5" s="61">
        <v>110.2</v>
      </c>
      <c r="H5" s="17">
        <v>82.1</v>
      </c>
      <c r="I5" s="54" t="s">
        <v>67</v>
      </c>
      <c r="J5" s="52">
        <v>15.7</v>
      </c>
      <c r="K5" s="61">
        <v>15.7</v>
      </c>
      <c r="L5" s="17">
        <v>0</v>
      </c>
      <c r="M5" s="54"/>
      <c r="N5" s="52">
        <v>20.3</v>
      </c>
      <c r="O5" s="61">
        <v>20.3</v>
      </c>
      <c r="P5" s="17">
        <v>0</v>
      </c>
      <c r="Q5" s="54"/>
      <c r="R5" s="52">
        <v>15.7</v>
      </c>
      <c r="S5" s="61">
        <v>15.7</v>
      </c>
      <c r="T5" s="17">
        <v>0</v>
      </c>
      <c r="U5" s="54"/>
      <c r="V5" s="52"/>
      <c r="W5" s="61"/>
      <c r="X5" s="17">
        <f>SUM(W5,-V5)</f>
        <v>0</v>
      </c>
      <c r="Y5" s="54"/>
    </row>
    <row r="6" spans="3:25" ht="16.5" x14ac:dyDescent="0.15">
      <c r="C6" s="366"/>
      <c r="D6" s="369"/>
      <c r="E6" s="16" t="s">
        <v>2</v>
      </c>
      <c r="F6" s="52">
        <v>8.8000000000000007</v>
      </c>
      <c r="G6" s="61">
        <v>8.8000000000000007</v>
      </c>
      <c r="H6" s="17">
        <v>0</v>
      </c>
      <c r="I6" s="54"/>
      <c r="J6" s="52">
        <v>8.8000000000000007</v>
      </c>
      <c r="K6" s="61">
        <v>8.8000000000000007</v>
      </c>
      <c r="L6" s="17">
        <v>0</v>
      </c>
      <c r="M6" s="54"/>
      <c r="N6" s="52">
        <v>8.8000000000000007</v>
      </c>
      <c r="O6" s="61">
        <v>8.8000000000000007</v>
      </c>
      <c r="P6" s="17">
        <v>0</v>
      </c>
      <c r="Q6" s="54"/>
      <c r="R6" s="52">
        <v>8.8000000000000007</v>
      </c>
      <c r="S6" s="61">
        <v>8.8000000000000007</v>
      </c>
      <c r="T6" s="17">
        <v>0</v>
      </c>
      <c r="U6" s="54"/>
      <c r="V6" s="52"/>
      <c r="W6" s="61"/>
      <c r="X6" s="17">
        <f>SUM(W6,-V6)</f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/>
      <c r="W7" s="61"/>
      <c r="X7" s="17">
        <f t="shared" ref="X7" si="0">SUM(W7,-V7)</f>
        <v>0</v>
      </c>
      <c r="Y7" s="54"/>
    </row>
    <row r="8" spans="3:25" ht="16.5" x14ac:dyDescent="0.15">
      <c r="C8" s="367"/>
      <c r="D8" s="369"/>
      <c r="E8" s="18" t="s">
        <v>16</v>
      </c>
      <c r="F8" s="49">
        <v>40.200000000000003</v>
      </c>
      <c r="G8" s="53">
        <v>54.5</v>
      </c>
      <c r="H8" s="19">
        <v>14.299999999999997</v>
      </c>
      <c r="I8" s="45" t="s">
        <v>66</v>
      </c>
      <c r="J8" s="49">
        <v>40</v>
      </c>
      <c r="K8" s="53">
        <v>54.300000000000004</v>
      </c>
      <c r="L8" s="19">
        <v>14.300000000000004</v>
      </c>
      <c r="M8" s="45" t="s">
        <v>66</v>
      </c>
      <c r="N8" s="49">
        <v>37.5</v>
      </c>
      <c r="O8" s="53">
        <v>51.800000000000004</v>
      </c>
      <c r="P8" s="19">
        <v>14.300000000000004</v>
      </c>
      <c r="Q8" s="45" t="s">
        <v>66</v>
      </c>
      <c r="R8" s="49">
        <v>39.599999999999994</v>
      </c>
      <c r="S8" s="53">
        <v>53.900000000000006</v>
      </c>
      <c r="T8" s="19">
        <v>14.300000000000011</v>
      </c>
      <c r="U8" s="45" t="s">
        <v>86</v>
      </c>
      <c r="V8" s="49"/>
      <c r="W8" s="53"/>
      <c r="X8" s="19">
        <f>SUM(W8,-V8)</f>
        <v>0</v>
      </c>
      <c r="Y8" s="45"/>
    </row>
    <row r="9" spans="3:25" ht="17.25" thickBot="1" x14ac:dyDescent="0.2">
      <c r="C9" s="368"/>
      <c r="D9" s="357" t="s">
        <v>20</v>
      </c>
      <c r="E9" s="358"/>
      <c r="F9" s="2">
        <v>77.100000000000009</v>
      </c>
      <c r="G9" s="3">
        <v>173.5</v>
      </c>
      <c r="H9" s="3">
        <v>96.399999999999991</v>
      </c>
      <c r="I9" s="20" t="s">
        <v>77</v>
      </c>
      <c r="J9" s="2">
        <v>64.5</v>
      </c>
      <c r="K9" s="3">
        <v>78.800000000000011</v>
      </c>
      <c r="L9" s="3">
        <v>14.300000000000004</v>
      </c>
      <c r="M9" s="20" t="s">
        <v>77</v>
      </c>
      <c r="N9" s="2">
        <v>66.599999999999994</v>
      </c>
      <c r="O9" s="3">
        <v>80.900000000000006</v>
      </c>
      <c r="P9" s="3">
        <v>14.300000000000004</v>
      </c>
      <c r="Q9" s="20" t="s">
        <v>77</v>
      </c>
      <c r="R9" s="2">
        <v>64.099999999999994</v>
      </c>
      <c r="S9" s="3">
        <v>78.400000000000006</v>
      </c>
      <c r="T9" s="3">
        <v>14.300000000000011</v>
      </c>
      <c r="U9" s="20" t="s">
        <v>77</v>
      </c>
      <c r="V9" s="2">
        <f>SUM(V5:V8)</f>
        <v>0</v>
      </c>
      <c r="W9" s="3">
        <f>SUM(W5:W8)</f>
        <v>0</v>
      </c>
      <c r="X9" s="3">
        <f>SUM(X5:X8)</f>
        <v>0</v>
      </c>
      <c r="Y9" s="20" t="s">
        <v>15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v>45092</v>
      </c>
      <c r="G11" s="318"/>
      <c r="H11" s="318"/>
      <c r="I11" s="319"/>
      <c r="J11" s="317">
        <v>45093</v>
      </c>
      <c r="K11" s="318"/>
      <c r="L11" s="318"/>
      <c r="M11" s="319"/>
      <c r="N11" s="317">
        <v>45094</v>
      </c>
      <c r="O11" s="318"/>
      <c r="P11" s="318"/>
      <c r="Q11" s="319"/>
      <c r="R11" s="317">
        <v>45096</v>
      </c>
      <c r="S11" s="318"/>
      <c r="T11" s="318"/>
      <c r="U11" s="319"/>
      <c r="V11" s="317"/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30</v>
      </c>
      <c r="W12" s="13" t="s">
        <v>5</v>
      </c>
      <c r="X12" s="14" t="s">
        <v>6</v>
      </c>
      <c r="Y12" s="15" t="s">
        <v>18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/>
      <c r="W13" s="61"/>
      <c r="X13" s="17">
        <f>SUM(W13,-V13)</f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/>
      <c r="W14" s="61"/>
      <c r="X14" s="17">
        <f t="shared" ref="X14:X20" si="1">SUM(W14,-V14)</f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/>
      <c r="W15" s="61"/>
      <c r="X15" s="17">
        <f t="shared" si="1"/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0</v>
      </c>
      <c r="H16" s="17">
        <v>32.5</v>
      </c>
      <c r="I16" s="58" t="s">
        <v>67</v>
      </c>
      <c r="J16" s="52">
        <v>-32.5</v>
      </c>
      <c r="K16" s="61">
        <v>0</v>
      </c>
      <c r="L16" s="17">
        <v>32.5</v>
      </c>
      <c r="M16" s="58" t="s">
        <v>67</v>
      </c>
      <c r="N16" s="52">
        <v>-32.5</v>
      </c>
      <c r="O16" s="61">
        <v>0</v>
      </c>
      <c r="P16" s="17">
        <v>32.5</v>
      </c>
      <c r="Q16" s="58" t="s">
        <v>87</v>
      </c>
      <c r="R16" s="52">
        <v>-32.5</v>
      </c>
      <c r="S16" s="61">
        <v>0</v>
      </c>
      <c r="T16" s="17">
        <v>32.5</v>
      </c>
      <c r="U16" s="58" t="s">
        <v>87</v>
      </c>
      <c r="V16" s="52"/>
      <c r="W16" s="61"/>
      <c r="X16" s="17">
        <f t="shared" si="1"/>
        <v>0</v>
      </c>
      <c r="Y16" s="58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67</v>
      </c>
      <c r="J17" s="52">
        <v>-34</v>
      </c>
      <c r="K17" s="61">
        <v>0</v>
      </c>
      <c r="L17" s="17">
        <v>34</v>
      </c>
      <c r="M17" s="63" t="s">
        <v>67</v>
      </c>
      <c r="N17" s="52">
        <v>-34</v>
      </c>
      <c r="O17" s="61">
        <v>0</v>
      </c>
      <c r="P17" s="17">
        <v>34</v>
      </c>
      <c r="Q17" s="63" t="s">
        <v>87</v>
      </c>
      <c r="R17" s="52">
        <v>-34</v>
      </c>
      <c r="S17" s="61">
        <v>0</v>
      </c>
      <c r="T17" s="17">
        <v>34</v>
      </c>
      <c r="U17" s="63" t="s">
        <v>87</v>
      </c>
      <c r="V17" s="52"/>
      <c r="W17" s="61"/>
      <c r="X17" s="17">
        <f t="shared" si="1"/>
        <v>0</v>
      </c>
      <c r="Y17" s="6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/>
      <c r="W18" s="61"/>
      <c r="X18" s="17">
        <f t="shared" si="1"/>
        <v>0</v>
      </c>
      <c r="Y18" s="58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/>
      <c r="W19" s="61"/>
      <c r="X19" s="17">
        <f t="shared" si="1"/>
        <v>0</v>
      </c>
      <c r="Y19" s="58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/>
      <c r="W20" s="61"/>
      <c r="X20" s="17">
        <f t="shared" si="1"/>
        <v>0</v>
      </c>
      <c r="Y20" s="58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-186.7</v>
      </c>
      <c r="H21" s="3">
        <v>66.5</v>
      </c>
      <c r="I21" s="25" t="s">
        <v>77</v>
      </c>
      <c r="J21" s="2">
        <v>-253.2</v>
      </c>
      <c r="K21" s="3">
        <v>-186.7</v>
      </c>
      <c r="L21" s="3">
        <v>66.5</v>
      </c>
      <c r="M21" s="25" t="s">
        <v>77</v>
      </c>
      <c r="N21" s="2">
        <v>-253.2</v>
      </c>
      <c r="O21" s="3">
        <v>-186.7</v>
      </c>
      <c r="P21" s="3">
        <v>66.5</v>
      </c>
      <c r="Q21" s="25" t="s">
        <v>77</v>
      </c>
      <c r="R21" s="2">
        <v>-253.2</v>
      </c>
      <c r="S21" s="3">
        <v>-186.7</v>
      </c>
      <c r="T21" s="3">
        <v>66.5</v>
      </c>
      <c r="U21" s="25" t="s">
        <v>77</v>
      </c>
      <c r="V21" s="2">
        <f>SUM(V13:V20)</f>
        <v>0</v>
      </c>
      <c r="W21" s="3">
        <f>SUM(W13:W20)</f>
        <v>0</v>
      </c>
      <c r="X21" s="3">
        <f>SUM(X13:X20)</f>
        <v>0</v>
      </c>
      <c r="Y21" s="25" t="s">
        <v>15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v>45092</v>
      </c>
      <c r="G23" s="318"/>
      <c r="H23" s="318"/>
      <c r="I23" s="319"/>
      <c r="J23" s="317">
        <v>45093</v>
      </c>
      <c r="K23" s="318"/>
      <c r="L23" s="318"/>
      <c r="M23" s="319"/>
      <c r="N23" s="317">
        <v>45094</v>
      </c>
      <c r="O23" s="318"/>
      <c r="P23" s="318"/>
      <c r="Q23" s="319"/>
      <c r="R23" s="317">
        <v>45096</v>
      </c>
      <c r="S23" s="318"/>
      <c r="T23" s="318"/>
      <c r="U23" s="319"/>
      <c r="V23" s="317"/>
      <c r="W23" s="318"/>
      <c r="X23" s="318"/>
      <c r="Y23" s="319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28</v>
      </c>
      <c r="W24" s="13" t="s">
        <v>5</v>
      </c>
      <c r="X24" s="14" t="s">
        <v>6</v>
      </c>
      <c r="Y24" s="15" t="s">
        <v>18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/>
      <c r="W25" s="55"/>
      <c r="X25" s="26">
        <f>SUM(W25,-V25)</f>
        <v>0</v>
      </c>
      <c r="Y25" s="4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v>45092</v>
      </c>
      <c r="G27" s="318"/>
      <c r="H27" s="318"/>
      <c r="I27" s="319"/>
      <c r="J27" s="317">
        <v>45093</v>
      </c>
      <c r="K27" s="318"/>
      <c r="L27" s="318"/>
      <c r="M27" s="319"/>
      <c r="N27" s="317">
        <v>45094</v>
      </c>
      <c r="O27" s="318"/>
      <c r="P27" s="318"/>
      <c r="Q27" s="319"/>
      <c r="R27" s="317">
        <v>45096</v>
      </c>
      <c r="S27" s="318"/>
      <c r="T27" s="318"/>
      <c r="U27" s="319"/>
      <c r="V27" s="317"/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32</v>
      </c>
      <c r="W28" s="13" t="s">
        <v>5</v>
      </c>
      <c r="X28" s="14" t="s">
        <v>6</v>
      </c>
      <c r="Y28" s="15" t="s">
        <v>18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43.8</v>
      </c>
      <c r="H29" s="309">
        <v>0</v>
      </c>
      <c r="I29" s="311"/>
      <c r="J29" s="59">
        <v>43.8</v>
      </c>
      <c r="K29" s="320">
        <v>43.8</v>
      </c>
      <c r="L29" s="309">
        <v>0</v>
      </c>
      <c r="M29" s="311"/>
      <c r="N29" s="59">
        <v>43.8</v>
      </c>
      <c r="O29" s="320">
        <v>43.8</v>
      </c>
      <c r="P29" s="309">
        <v>0</v>
      </c>
      <c r="Q29" s="311"/>
      <c r="R29" s="59">
        <v>43.8</v>
      </c>
      <c r="S29" s="320">
        <v>43.8</v>
      </c>
      <c r="T29" s="309">
        <v>0</v>
      </c>
      <c r="U29" s="311"/>
      <c r="V29" s="59"/>
      <c r="W29" s="320"/>
      <c r="X29" s="309">
        <f>SUM(W29,-V29)</f>
        <v>0</v>
      </c>
      <c r="Y29" s="311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/>
      <c r="W30" s="321"/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54.4</v>
      </c>
      <c r="K31" s="320">
        <v>54.4</v>
      </c>
      <c r="L31" s="309">
        <v>0</v>
      </c>
      <c r="M31" s="311"/>
      <c r="N31" s="59">
        <v>54.4</v>
      </c>
      <c r="O31" s="320">
        <v>54.4</v>
      </c>
      <c r="P31" s="309">
        <v>0</v>
      </c>
      <c r="Q31" s="311"/>
      <c r="R31" s="59">
        <v>54.4</v>
      </c>
      <c r="S31" s="320">
        <v>54.4</v>
      </c>
      <c r="T31" s="309">
        <v>0</v>
      </c>
      <c r="U31" s="311"/>
      <c r="V31" s="59"/>
      <c r="W31" s="320"/>
      <c r="X31" s="309">
        <f t="shared" ref="X31" si="2">SUM(W31,-V31)</f>
        <v>0</v>
      </c>
      <c r="Y31" s="31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/>
      <c r="W32" s="321"/>
      <c r="X32" s="322"/>
      <c r="Y32" s="323"/>
    </row>
    <row r="33" spans="3:25" ht="16.5" x14ac:dyDescent="0.15">
      <c r="C33" s="350"/>
      <c r="D33" s="347" t="s">
        <v>36</v>
      </c>
      <c r="E33" s="85" t="s">
        <v>11</v>
      </c>
      <c r="F33" s="59">
        <v>49.2</v>
      </c>
      <c r="G33" s="84">
        <v>38.5</v>
      </c>
      <c r="H33" s="309">
        <v>-10.700000000000003</v>
      </c>
      <c r="I33" s="311" t="s">
        <v>72</v>
      </c>
      <c r="J33" s="59">
        <v>49.2</v>
      </c>
      <c r="K33" s="84">
        <v>39.4</v>
      </c>
      <c r="L33" s="309">
        <v>-9.8000000000000043</v>
      </c>
      <c r="M33" s="311" t="s">
        <v>72</v>
      </c>
      <c r="N33" s="59">
        <v>49.2</v>
      </c>
      <c r="O33" s="84">
        <v>27.7</v>
      </c>
      <c r="P33" s="309">
        <v>-21.500000000000004</v>
      </c>
      <c r="Q33" s="311" t="s">
        <v>72</v>
      </c>
      <c r="R33" s="59">
        <v>49.2</v>
      </c>
      <c r="S33" s="84">
        <v>39.700000000000003</v>
      </c>
      <c r="T33" s="309">
        <v>-9.5</v>
      </c>
      <c r="U33" s="311" t="s">
        <v>88</v>
      </c>
      <c r="V33" s="59"/>
      <c r="W33" s="84"/>
      <c r="X33" s="309">
        <f t="shared" ref="X33" si="3">SUM(W33,-V33)</f>
        <v>0</v>
      </c>
      <c r="Y33" s="311"/>
    </row>
    <row r="34" spans="3:25" ht="16.5" x14ac:dyDescent="0.15">
      <c r="C34" s="350"/>
      <c r="D34" s="348"/>
      <c r="E34" s="344" t="s">
        <v>58</v>
      </c>
      <c r="F34" s="50">
        <v>0.26</v>
      </c>
      <c r="G34" s="56">
        <v>0.2</v>
      </c>
      <c r="H34" s="322"/>
      <c r="I34" s="323"/>
      <c r="J34" s="50">
        <v>0.26</v>
      </c>
      <c r="K34" s="56">
        <v>0.21</v>
      </c>
      <c r="L34" s="322"/>
      <c r="M34" s="323"/>
      <c r="N34" s="50">
        <v>0.26</v>
      </c>
      <c r="O34" s="56">
        <v>0.15</v>
      </c>
      <c r="P34" s="322"/>
      <c r="Q34" s="323"/>
      <c r="R34" s="50">
        <v>0.26</v>
      </c>
      <c r="S34" s="56">
        <v>0.21</v>
      </c>
      <c r="T34" s="322"/>
      <c r="U34" s="323"/>
      <c r="V34" s="50"/>
      <c r="W34" s="64"/>
      <c r="X34" s="322"/>
      <c r="Y34" s="323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/>
      <c r="W35" s="29"/>
      <c r="X35" s="29"/>
      <c r="Y35" s="30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/>
      <c r="W36" s="32"/>
      <c r="X36" s="32"/>
      <c r="Y36" s="33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0.7</v>
      </c>
      <c r="H37" s="17">
        <v>-12.3</v>
      </c>
      <c r="I37" s="58" t="s">
        <v>89</v>
      </c>
      <c r="J37" s="52">
        <v>13</v>
      </c>
      <c r="K37" s="61">
        <v>0.7</v>
      </c>
      <c r="L37" s="17">
        <v>-12.3</v>
      </c>
      <c r="M37" s="58" t="s">
        <v>89</v>
      </c>
      <c r="N37" s="52">
        <v>13</v>
      </c>
      <c r="O37" s="61">
        <v>0.4</v>
      </c>
      <c r="P37" s="17">
        <v>-12.6</v>
      </c>
      <c r="Q37" s="58" t="s">
        <v>89</v>
      </c>
      <c r="R37" s="52">
        <v>13</v>
      </c>
      <c r="S37" s="61">
        <v>0.4</v>
      </c>
      <c r="T37" s="17">
        <v>-12.6</v>
      </c>
      <c r="U37" s="58" t="s">
        <v>70</v>
      </c>
      <c r="V37" s="52"/>
      <c r="W37" s="61"/>
      <c r="X37" s="17">
        <f t="shared" ref="X37" si="4">SUM(W37,-V37)</f>
        <v>0</v>
      </c>
      <c r="Y37" s="58"/>
    </row>
    <row r="38" spans="3:25" ht="17.25" thickBot="1" x14ac:dyDescent="0.2">
      <c r="C38" s="351"/>
      <c r="D38" s="357" t="s">
        <v>20</v>
      </c>
      <c r="E38" s="358"/>
      <c r="F38" s="2">
        <v>160.39999999999998</v>
      </c>
      <c r="G38" s="3">
        <v>137.39999999999998</v>
      </c>
      <c r="H38" s="3">
        <v>-23.000000000000004</v>
      </c>
      <c r="I38" s="25"/>
      <c r="J38" s="2">
        <v>160.39999999999998</v>
      </c>
      <c r="K38" s="3">
        <v>138.29999999999998</v>
      </c>
      <c r="L38" s="3">
        <v>-22.100000000000005</v>
      </c>
      <c r="M38" s="25"/>
      <c r="N38" s="2">
        <v>160.39999999999998</v>
      </c>
      <c r="O38" s="3">
        <v>126.3</v>
      </c>
      <c r="P38" s="3">
        <v>-34.1</v>
      </c>
      <c r="Q38" s="25"/>
      <c r="R38" s="2">
        <v>160.39999999999998</v>
      </c>
      <c r="S38" s="3">
        <v>138.29999999999998</v>
      </c>
      <c r="T38" s="3">
        <v>-22.1</v>
      </c>
      <c r="U38" s="25"/>
      <c r="V38" s="2">
        <f>SUM(V29,V31,V33,V37)</f>
        <v>0</v>
      </c>
      <c r="W38" s="3">
        <f>SUM(W29:W33,W37)</f>
        <v>0</v>
      </c>
      <c r="X38" s="3">
        <f>SUM(X29:X34,X37)</f>
        <v>0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04">
        <v>45092</v>
      </c>
      <c r="G40" s="305"/>
      <c r="H40" s="305"/>
      <c r="I40" s="306"/>
      <c r="J40" s="304">
        <v>45093</v>
      </c>
      <c r="K40" s="305"/>
      <c r="L40" s="305"/>
      <c r="M40" s="306"/>
      <c r="N40" s="304">
        <v>45094</v>
      </c>
      <c r="O40" s="305"/>
      <c r="P40" s="305"/>
      <c r="Q40" s="306"/>
      <c r="R40" s="304">
        <v>45096</v>
      </c>
      <c r="S40" s="305"/>
      <c r="T40" s="305"/>
      <c r="U40" s="306"/>
      <c r="V40" s="304"/>
      <c r="W40" s="305"/>
      <c r="X40" s="305"/>
      <c r="Y40" s="306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40</v>
      </c>
      <c r="W41" s="13" t="s">
        <v>5</v>
      </c>
      <c r="X41" s="14" t="s">
        <v>6</v>
      </c>
      <c r="Y41" s="15" t="s">
        <v>18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29.8</v>
      </c>
      <c r="O42" s="307">
        <v>0</v>
      </c>
      <c r="P42" s="309">
        <v>-29.8</v>
      </c>
      <c r="Q42" s="311" t="s">
        <v>68</v>
      </c>
      <c r="R42" s="51">
        <v>0</v>
      </c>
      <c r="S42" s="307">
        <v>0</v>
      </c>
      <c r="T42" s="309">
        <v>0</v>
      </c>
      <c r="U42" s="311"/>
      <c r="V42" s="51"/>
      <c r="W42" s="307"/>
      <c r="X42" s="309">
        <f>SUM(W42,-V42)</f>
        <v>0</v>
      </c>
      <c r="Y42" s="311"/>
    </row>
    <row r="43" spans="3:25" ht="17.25" thickBot="1" x14ac:dyDescent="0.2">
      <c r="C43" s="375"/>
      <c r="D43" s="376"/>
      <c r="E43" s="343"/>
      <c r="F43" s="42">
        <v>254</v>
      </c>
      <c r="G43" s="308"/>
      <c r="H43" s="310"/>
      <c r="I43" s="312"/>
      <c r="J43" s="42">
        <v>254</v>
      </c>
      <c r="K43" s="308"/>
      <c r="L43" s="310"/>
      <c r="M43" s="312"/>
      <c r="N43" s="42">
        <v>202</v>
      </c>
      <c r="O43" s="308"/>
      <c r="P43" s="310"/>
      <c r="Q43" s="312"/>
      <c r="R43" s="42">
        <v>254</v>
      </c>
      <c r="S43" s="308"/>
      <c r="T43" s="310"/>
      <c r="U43" s="312"/>
      <c r="V43" s="42"/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04">
        <v>45092</v>
      </c>
      <c r="G45" s="305"/>
      <c r="H45" s="305"/>
      <c r="I45" s="306"/>
      <c r="J45" s="304">
        <v>45093</v>
      </c>
      <c r="K45" s="305"/>
      <c r="L45" s="305"/>
      <c r="M45" s="306"/>
      <c r="N45" s="304">
        <v>45094</v>
      </c>
      <c r="O45" s="305"/>
      <c r="P45" s="305"/>
      <c r="Q45" s="306"/>
      <c r="R45" s="304">
        <v>45096</v>
      </c>
      <c r="S45" s="305"/>
      <c r="T45" s="305"/>
      <c r="U45" s="306"/>
      <c r="V45" s="304"/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45</v>
      </c>
      <c r="W46" s="13" t="s">
        <v>5</v>
      </c>
      <c r="X46" s="14" t="s">
        <v>6</v>
      </c>
      <c r="Y46" s="15" t="s">
        <v>18</v>
      </c>
    </row>
    <row r="47" spans="3:25" ht="16.5" x14ac:dyDescent="0.15">
      <c r="C47" s="325"/>
      <c r="D47" s="326"/>
      <c r="E47" s="335" t="s">
        <v>56</v>
      </c>
      <c r="F47" s="51">
        <v>24.8</v>
      </c>
      <c r="G47" s="307">
        <v>25.9</v>
      </c>
      <c r="H47" s="309">
        <v>1.0999999999999979</v>
      </c>
      <c r="I47" s="311" t="s">
        <v>66</v>
      </c>
      <c r="J47" s="51">
        <v>24.8</v>
      </c>
      <c r="K47" s="307">
        <v>26.9</v>
      </c>
      <c r="L47" s="309">
        <v>2.0999999999999979</v>
      </c>
      <c r="M47" s="311" t="s">
        <v>66</v>
      </c>
      <c r="N47" s="51">
        <v>24.8</v>
      </c>
      <c r="O47" s="307">
        <v>28.2</v>
      </c>
      <c r="P47" s="309">
        <v>3.3999999999999986</v>
      </c>
      <c r="Q47" s="311" t="s">
        <v>66</v>
      </c>
      <c r="R47" s="51">
        <v>24.8</v>
      </c>
      <c r="S47" s="307">
        <v>23.4</v>
      </c>
      <c r="T47" s="309">
        <v>-1.4000000000000021</v>
      </c>
      <c r="U47" s="311" t="s">
        <v>88</v>
      </c>
      <c r="V47" s="51"/>
      <c r="W47" s="307"/>
      <c r="X47" s="309">
        <f>SUM(W47,-V47)</f>
        <v>0</v>
      </c>
      <c r="Y47" s="311"/>
    </row>
    <row r="48" spans="3:25" ht="17.25" thickBot="1" x14ac:dyDescent="0.2">
      <c r="C48" s="333"/>
      <c r="D48" s="334"/>
      <c r="E48" s="336"/>
      <c r="F48" s="60">
        <v>0.62</v>
      </c>
      <c r="G48" s="308"/>
      <c r="H48" s="310"/>
      <c r="I48" s="312"/>
      <c r="J48" s="60">
        <v>0.62</v>
      </c>
      <c r="K48" s="308"/>
      <c r="L48" s="310"/>
      <c r="M48" s="312"/>
      <c r="N48" s="60">
        <v>0.62</v>
      </c>
      <c r="O48" s="308"/>
      <c r="P48" s="310"/>
      <c r="Q48" s="312"/>
      <c r="R48" s="60">
        <v>0.62</v>
      </c>
      <c r="S48" s="308"/>
      <c r="T48" s="310"/>
      <c r="U48" s="312"/>
      <c r="V48" s="60"/>
      <c r="W48" s="308"/>
      <c r="X48" s="310"/>
      <c r="Y48" s="312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04">
        <v>45092</v>
      </c>
      <c r="G50" s="305"/>
      <c r="H50" s="305"/>
      <c r="I50" s="306"/>
      <c r="J50" s="304">
        <v>45093</v>
      </c>
      <c r="K50" s="305"/>
      <c r="L50" s="305"/>
      <c r="M50" s="306"/>
      <c r="N50" s="304">
        <v>45094</v>
      </c>
      <c r="O50" s="305"/>
      <c r="P50" s="305"/>
      <c r="Q50" s="306"/>
      <c r="R50" s="304">
        <v>45096</v>
      </c>
      <c r="S50" s="305"/>
      <c r="T50" s="305"/>
      <c r="U50" s="306"/>
      <c r="V50" s="304"/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44</v>
      </c>
      <c r="W51" s="39" t="s">
        <v>5</v>
      </c>
      <c r="X51" s="40" t="s">
        <v>6</v>
      </c>
      <c r="Y51" s="41" t="s">
        <v>43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/>
      <c r="W52" s="61"/>
      <c r="X52" s="17">
        <f>SUM(W52,-V52)</f>
        <v>0</v>
      </c>
      <c r="Y52" s="48" t="s">
        <v>15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20</v>
      </c>
      <c r="H53" s="68" t="s">
        <v>77</v>
      </c>
      <c r="I53" s="69" t="s">
        <v>69</v>
      </c>
      <c r="J53" s="66">
        <v>0</v>
      </c>
      <c r="K53" s="73">
        <v>18.100000000000001</v>
      </c>
      <c r="L53" s="68" t="s">
        <v>77</v>
      </c>
      <c r="M53" s="69" t="s">
        <v>69</v>
      </c>
      <c r="N53" s="66">
        <v>0</v>
      </c>
      <c r="O53" s="73">
        <v>18.3</v>
      </c>
      <c r="P53" s="68" t="s">
        <v>77</v>
      </c>
      <c r="Q53" s="69" t="s">
        <v>69</v>
      </c>
      <c r="R53" s="66">
        <v>0</v>
      </c>
      <c r="S53" s="73">
        <v>18.100000000000001</v>
      </c>
      <c r="T53" s="68" t="s">
        <v>77</v>
      </c>
      <c r="U53" s="69" t="s">
        <v>69</v>
      </c>
      <c r="V53" s="66"/>
      <c r="W53" s="67"/>
      <c r="X53" s="68" t="s">
        <v>15</v>
      </c>
      <c r="Y53" s="69"/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&amp;"メイリオ,ボールド"&amp;22日別の優先給電ルールに基づく抑制、調整状況（2023年6月）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03BF7-8C7B-4E82-939F-4D7B124CF4EC}">
  <sheetPr>
    <tabColor rgb="FFFFC000"/>
  </sheetPr>
  <dimension ref="B1:O69"/>
  <sheetViews>
    <sheetView showGridLines="0" view="pageBreakPreview" zoomScale="70" zoomScaleNormal="70" zoomScaleSheetLayoutView="70" workbookViewId="0">
      <selection activeCell="K9" sqref="K9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9" ht="16.5" thickBot="1" x14ac:dyDescent="0.2">
      <c r="G1" s="87" t="s">
        <v>93</v>
      </c>
      <c r="I1" s="87"/>
    </row>
    <row r="2" spans="2:9" ht="16.5" x14ac:dyDescent="0.15">
      <c r="B2" s="88"/>
      <c r="C2" s="297" t="s">
        <v>94</v>
      </c>
      <c r="D2" s="298"/>
      <c r="E2" s="299"/>
      <c r="F2" s="303" t="s">
        <v>95</v>
      </c>
      <c r="G2" s="302"/>
    </row>
    <row r="3" spans="2:9" ht="17.25" thickBot="1" x14ac:dyDescent="0.2">
      <c r="B3" s="89"/>
      <c r="C3" s="285" t="s">
        <v>97</v>
      </c>
      <c r="D3" s="286"/>
      <c r="E3" s="287"/>
      <c r="F3" s="93">
        <v>45151</v>
      </c>
      <c r="G3" s="92" t="s">
        <v>147</v>
      </c>
    </row>
    <row r="4" spans="2:9" ht="17.25" thickBot="1" x14ac:dyDescent="0.2">
      <c r="B4" s="94"/>
      <c r="C4" s="95"/>
      <c r="D4" s="95"/>
      <c r="E4" s="95"/>
      <c r="F4" s="96" t="s">
        <v>103</v>
      </c>
      <c r="G4" s="97" t="s">
        <v>104</v>
      </c>
    </row>
    <row r="5" spans="2:9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104.5</v>
      </c>
      <c r="G5" s="269" t="s">
        <v>110</v>
      </c>
    </row>
    <row r="6" spans="2:9" ht="16.5" x14ac:dyDescent="0.15">
      <c r="B6" s="289"/>
      <c r="C6" s="292"/>
      <c r="D6" s="103" t="s">
        <v>111</v>
      </c>
      <c r="E6" s="104" t="s">
        <v>112</v>
      </c>
      <c r="F6" s="106">
        <v>146.69999999999999</v>
      </c>
      <c r="G6" s="270"/>
    </row>
    <row r="7" spans="2:9" ht="16.5" x14ac:dyDescent="0.15">
      <c r="B7" s="289"/>
      <c r="C7" s="292"/>
      <c r="D7" s="107" t="s">
        <v>113</v>
      </c>
      <c r="E7" s="108" t="s">
        <v>114</v>
      </c>
      <c r="F7" s="110">
        <v>409.7</v>
      </c>
      <c r="G7" s="270"/>
    </row>
    <row r="8" spans="2:9" ht="16.5" x14ac:dyDescent="0.15">
      <c r="B8" s="289"/>
      <c r="C8" s="292"/>
      <c r="D8" s="111" t="s">
        <v>115</v>
      </c>
      <c r="E8" s="112" t="s">
        <v>116</v>
      </c>
      <c r="F8" s="114">
        <v>99.3</v>
      </c>
      <c r="G8" s="270"/>
    </row>
    <row r="9" spans="2:9" ht="16.5" x14ac:dyDescent="0.15">
      <c r="B9" s="289"/>
      <c r="C9" s="292"/>
      <c r="D9" s="115" t="s">
        <v>117</v>
      </c>
      <c r="E9" s="116" t="s">
        <v>118</v>
      </c>
      <c r="F9" s="118">
        <v>15.4</v>
      </c>
      <c r="G9" s="270"/>
    </row>
    <row r="10" spans="2:9" ht="16.5" x14ac:dyDescent="0.15">
      <c r="B10" s="289"/>
      <c r="C10" s="292"/>
      <c r="D10" s="119" t="s">
        <v>119</v>
      </c>
      <c r="E10" s="120" t="s">
        <v>13</v>
      </c>
      <c r="F10" s="122">
        <v>33.200000000000003</v>
      </c>
      <c r="G10" s="270"/>
    </row>
    <row r="11" spans="2:9" ht="16.5" x14ac:dyDescent="0.15">
      <c r="B11" s="289"/>
      <c r="C11" s="292"/>
      <c r="D11" s="123" t="s">
        <v>120</v>
      </c>
      <c r="E11" s="124" t="s">
        <v>14</v>
      </c>
      <c r="F11" s="126">
        <v>23.8</v>
      </c>
      <c r="G11" s="270"/>
    </row>
    <row r="12" spans="2:9" ht="16.5" x14ac:dyDescent="0.15">
      <c r="B12" s="289"/>
      <c r="C12" s="292"/>
      <c r="D12" s="272" t="s">
        <v>121</v>
      </c>
      <c r="E12" s="127" t="s">
        <v>122</v>
      </c>
      <c r="F12" s="129">
        <v>891.5</v>
      </c>
      <c r="G12" s="270"/>
    </row>
    <row r="13" spans="2:9" ht="16.5" x14ac:dyDescent="0.15">
      <c r="B13" s="289"/>
      <c r="C13" s="292"/>
      <c r="D13" s="273"/>
      <c r="E13" s="127" t="s">
        <v>123</v>
      </c>
      <c r="F13" s="129">
        <v>7.2</v>
      </c>
      <c r="G13" s="270"/>
    </row>
    <row r="14" spans="2:9" ht="16.5" x14ac:dyDescent="0.15">
      <c r="B14" s="289"/>
      <c r="C14" s="292"/>
      <c r="D14" s="130" t="s">
        <v>124</v>
      </c>
      <c r="E14" s="131" t="s">
        <v>125</v>
      </c>
      <c r="F14" s="133">
        <v>117.5</v>
      </c>
      <c r="G14" s="270"/>
    </row>
    <row r="15" spans="2:9" ht="17.25" thickBot="1" x14ac:dyDescent="0.2">
      <c r="B15" s="289"/>
      <c r="C15" s="293"/>
      <c r="D15" s="274" t="s">
        <v>126</v>
      </c>
      <c r="E15" s="275"/>
      <c r="F15" s="135">
        <v>1848.8</v>
      </c>
      <c r="G15" s="270"/>
    </row>
    <row r="16" spans="2:9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1155</v>
      </c>
      <c r="G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-219.2</v>
      </c>
      <c r="G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-245</v>
      </c>
      <c r="G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1624.2</v>
      </c>
      <c r="G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1848.8</v>
      </c>
      <c r="G23" s="252"/>
    </row>
    <row r="24" spans="2:15" ht="16.5" x14ac:dyDescent="0.15">
      <c r="B24" s="261"/>
      <c r="C24" s="255" t="s">
        <v>139</v>
      </c>
      <c r="D24" s="256"/>
      <c r="E24" s="257"/>
      <c r="F24" s="161">
        <v>1624.2</v>
      </c>
      <c r="G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224.59999999999991</v>
      </c>
      <c r="G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1848.8</v>
      </c>
      <c r="H57" s="194" t="e">
        <f>SUM(#REF!)</f>
        <v>#REF!</v>
      </c>
      <c r="J57" s="194" t="e">
        <f>SUM(#REF!)</f>
        <v>#REF!</v>
      </c>
      <c r="L57" s="194" t="e">
        <f>SUM(#REF!)</f>
        <v>#REF!</v>
      </c>
      <c r="N57" s="194" t="e">
        <f>SUM(#REF!)</f>
        <v>#REF!</v>
      </c>
    </row>
    <row r="58" spans="2:15" x14ac:dyDescent="0.15">
      <c r="F58" s="8" t="str">
        <f>IF(F57=F15,"〇","×")</f>
        <v>〇</v>
      </c>
      <c r="H58" s="8" t="e">
        <f>IF(H57=#REF!,"〇","×")</f>
        <v>#REF!</v>
      </c>
      <c r="J58" s="8" t="e">
        <f>IF(J57=#REF!,"〇","×")</f>
        <v>#REF!</v>
      </c>
      <c r="L58" s="8" t="e">
        <f>IF(L57=#REF!,"〇","×")</f>
        <v>#REF!</v>
      </c>
      <c r="N58" s="8" t="e">
        <f>IF(N57=#REF!,"〇","×")</f>
        <v>#REF!</v>
      </c>
    </row>
    <row r="59" spans="2:15" x14ac:dyDescent="0.15">
      <c r="F59" s="195">
        <f>F16-F17-F18-F19-F20</f>
        <v>1624.2</v>
      </c>
      <c r="H59" s="195" t="e">
        <f>#REF!-#REF!-#REF!-#REF!-#REF!</f>
        <v>#REF!</v>
      </c>
      <c r="J59" s="195" t="e">
        <f>#REF!-#REF!-#REF!-#REF!-#REF!</f>
        <v>#REF!</v>
      </c>
      <c r="L59" s="195" t="e">
        <f>#REF!-#REF!-#REF!-#REF!-#REF!</f>
        <v>#REF!</v>
      </c>
      <c r="N59" s="195" t="e">
        <f>#REF!-#REF!-#REF!-#REF!-#REF!</f>
        <v>#REF!</v>
      </c>
    </row>
    <row r="60" spans="2:15" x14ac:dyDescent="0.15">
      <c r="F60" s="8" t="str">
        <f>IF(F59=F21,"〇","×")</f>
        <v>〇</v>
      </c>
      <c r="H60" s="8" t="e">
        <f>IF(H59=#REF!,"〇","×")</f>
        <v>#REF!</v>
      </c>
      <c r="J60" s="8" t="e">
        <f>IF(J59=#REF!,"〇","×")</f>
        <v>#REF!</v>
      </c>
      <c r="L60" s="8" t="e">
        <f>IF(L59=#REF!,"〇","×")</f>
        <v>#REF!</v>
      </c>
      <c r="N60" s="8" t="e">
        <f>IF(N59=#REF!,"〇","×")</f>
        <v>#REF!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17">
    <mergeCell ref="C2:E2"/>
    <mergeCell ref="F2:G2"/>
    <mergeCell ref="C3:E3"/>
    <mergeCell ref="B5:B21"/>
    <mergeCell ref="C5:C15"/>
    <mergeCell ref="G5:G21"/>
    <mergeCell ref="D12:D13"/>
    <mergeCell ref="D15:E15"/>
    <mergeCell ref="C16:C21"/>
    <mergeCell ref="D17:D18"/>
    <mergeCell ref="D19:D20"/>
    <mergeCell ref="D21:E21"/>
    <mergeCell ref="B23:B25"/>
    <mergeCell ref="C23:E23"/>
    <mergeCell ref="G23:G25"/>
    <mergeCell ref="C24:E24"/>
    <mergeCell ref="D25:E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日別の需給状況・再エネ出力抑制の必要性（2023年8月）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3860-9849-41DE-ABBE-557213D4F255}">
  <sheetPr>
    <tabColor rgb="FFFFC000"/>
    <pageSetUpPr fitToPage="1"/>
  </sheetPr>
  <dimension ref="A1:Y57"/>
  <sheetViews>
    <sheetView showGridLines="0" view="pageBreakPreview" zoomScale="70" zoomScaleNormal="55" zoomScaleSheetLayoutView="70" workbookViewId="0">
      <selection activeCell="N25" sqref="N25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9" t="s">
        <v>54</v>
      </c>
      <c r="J2" s="6"/>
      <c r="K2" s="6"/>
      <c r="L2" s="6"/>
      <c r="M2" s="9"/>
      <c r="N2" s="6"/>
      <c r="O2" s="6"/>
      <c r="P2" s="6"/>
      <c r="Q2" s="7"/>
    </row>
    <row r="3" spans="3:25" ht="17.25" thickBot="1" x14ac:dyDescent="0.2">
      <c r="C3" s="382" t="s">
        <v>46</v>
      </c>
      <c r="D3" s="330"/>
      <c r="E3" s="331"/>
      <c r="F3" s="391">
        <v>45151</v>
      </c>
      <c r="G3" s="392"/>
      <c r="H3" s="392"/>
      <c r="I3" s="393"/>
      <c r="M3" s="1"/>
      <c r="Q3" s="1"/>
      <c r="U3" s="1"/>
      <c r="Y3" s="1"/>
    </row>
    <row r="4" spans="3:25" ht="16.5" x14ac:dyDescent="0.15">
      <c r="C4" s="394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M4" s="1"/>
      <c r="Q4" s="1"/>
      <c r="U4" s="1"/>
      <c r="Y4" s="1"/>
    </row>
    <row r="5" spans="3:25" ht="16.5" x14ac:dyDescent="0.15">
      <c r="C5" s="395"/>
      <c r="D5" s="352" t="s">
        <v>0</v>
      </c>
      <c r="E5" s="16" t="s">
        <v>1</v>
      </c>
      <c r="F5" s="52">
        <v>12.4</v>
      </c>
      <c r="G5" s="61">
        <v>12.4</v>
      </c>
      <c r="H5" s="17">
        <v>0</v>
      </c>
      <c r="I5" s="54"/>
      <c r="M5" s="1"/>
      <c r="Q5" s="1"/>
      <c r="U5" s="1"/>
      <c r="Y5" s="1"/>
    </row>
    <row r="6" spans="3:25" ht="16.5" x14ac:dyDescent="0.15">
      <c r="C6" s="395"/>
      <c r="D6" s="369"/>
      <c r="E6" s="16" t="s">
        <v>2</v>
      </c>
      <c r="F6" s="52">
        <v>17.5</v>
      </c>
      <c r="G6" s="61">
        <v>17.5</v>
      </c>
      <c r="H6" s="17">
        <v>0</v>
      </c>
      <c r="I6" s="54"/>
      <c r="M6" s="1"/>
      <c r="Q6" s="1"/>
      <c r="U6" s="1"/>
      <c r="Y6" s="1"/>
    </row>
    <row r="7" spans="3:25" ht="16.5" x14ac:dyDescent="0.15">
      <c r="C7" s="395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M7" s="1"/>
      <c r="Q7" s="1"/>
      <c r="U7" s="1"/>
      <c r="Y7" s="1"/>
    </row>
    <row r="8" spans="3:25" ht="16.5" x14ac:dyDescent="0.15">
      <c r="C8" s="396"/>
      <c r="D8" s="369"/>
      <c r="E8" s="18" t="s">
        <v>16</v>
      </c>
      <c r="F8" s="49">
        <v>60.300000000000004</v>
      </c>
      <c r="G8" s="53">
        <v>74.599999999999994</v>
      </c>
      <c r="H8" s="19">
        <v>14.29999999999999</v>
      </c>
      <c r="I8" s="197" t="s">
        <v>66</v>
      </c>
      <c r="M8" s="1"/>
      <c r="Q8" s="1"/>
      <c r="U8" s="1"/>
      <c r="Y8" s="1"/>
    </row>
    <row r="9" spans="3:25" ht="17.25" thickBot="1" x14ac:dyDescent="0.2">
      <c r="C9" s="397"/>
      <c r="D9" s="357" t="s">
        <v>20</v>
      </c>
      <c r="E9" s="358"/>
      <c r="F9" s="2">
        <v>90.2</v>
      </c>
      <c r="G9" s="3">
        <v>104.5</v>
      </c>
      <c r="H9" s="3">
        <v>14.29999999999999</v>
      </c>
      <c r="I9" s="20" t="s">
        <v>77</v>
      </c>
      <c r="M9" s="1"/>
      <c r="Q9" s="1"/>
      <c r="U9" s="1"/>
      <c r="Y9" s="1"/>
    </row>
    <row r="10" spans="3:25" ht="16.5" thickBot="1" x14ac:dyDescent="0.2">
      <c r="C10" s="198"/>
      <c r="D10" s="22"/>
      <c r="E10" s="22"/>
      <c r="F10" s="22"/>
      <c r="G10" s="22"/>
      <c r="H10" s="22"/>
      <c r="I10" s="199"/>
      <c r="M10" s="1"/>
      <c r="Q10" s="1"/>
      <c r="U10" s="1"/>
      <c r="Y10" s="1"/>
    </row>
    <row r="11" spans="3:25" ht="17.25" thickBot="1" x14ac:dyDescent="0.2">
      <c r="C11" s="382" t="s">
        <v>47</v>
      </c>
      <c r="D11" s="330"/>
      <c r="E11" s="331"/>
      <c r="F11" s="317">
        <v>45151</v>
      </c>
      <c r="G11" s="318"/>
      <c r="H11" s="318"/>
      <c r="I11" s="319"/>
      <c r="M11" s="1"/>
      <c r="Q11" s="1"/>
      <c r="U11" s="1"/>
      <c r="Y11" s="1"/>
    </row>
    <row r="12" spans="3:25" ht="16.5" x14ac:dyDescent="0.15">
      <c r="C12" s="388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M12" s="1"/>
      <c r="Q12" s="1"/>
      <c r="U12" s="1"/>
      <c r="Y12" s="1"/>
    </row>
    <row r="13" spans="3:25" ht="16.5" x14ac:dyDescent="0.15">
      <c r="C13" s="389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M13" s="1"/>
      <c r="Q13" s="1"/>
      <c r="U13" s="1"/>
      <c r="Y13" s="1"/>
    </row>
    <row r="14" spans="3:25" ht="16.5" x14ac:dyDescent="0.15">
      <c r="C14" s="389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M14" s="1"/>
      <c r="Q14" s="1"/>
      <c r="U14" s="1"/>
      <c r="Y14" s="1"/>
    </row>
    <row r="15" spans="3:25" ht="16.5" x14ac:dyDescent="0.15">
      <c r="C15" s="389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M15" s="1"/>
      <c r="Q15" s="1"/>
      <c r="U15" s="1"/>
      <c r="Y15" s="1"/>
    </row>
    <row r="16" spans="3:25" ht="16.5" x14ac:dyDescent="0.15">
      <c r="C16" s="389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M16" s="1"/>
      <c r="Q16" s="1"/>
      <c r="U16" s="1"/>
      <c r="Y16" s="1"/>
    </row>
    <row r="17" spans="3:25" ht="16.5" x14ac:dyDescent="0.15">
      <c r="C17" s="389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67</v>
      </c>
      <c r="M17" s="1"/>
      <c r="Q17" s="1"/>
      <c r="U17" s="1"/>
      <c r="Y17" s="1"/>
    </row>
    <row r="18" spans="3:25" ht="16.5" x14ac:dyDescent="0.15">
      <c r="C18" s="389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M18" s="1"/>
      <c r="Q18" s="1"/>
      <c r="U18" s="1"/>
      <c r="Y18" s="1"/>
    </row>
    <row r="19" spans="3:25" ht="16.5" x14ac:dyDescent="0.15">
      <c r="C19" s="389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M19" s="1"/>
      <c r="Q19" s="1"/>
      <c r="U19" s="1"/>
      <c r="Y19" s="1"/>
    </row>
    <row r="20" spans="3:25" ht="16.5" x14ac:dyDescent="0.15">
      <c r="C20" s="389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M20" s="1"/>
      <c r="Q20" s="1"/>
      <c r="U20" s="1"/>
      <c r="Y20" s="1"/>
    </row>
    <row r="21" spans="3:25" ht="17.25" thickBot="1" x14ac:dyDescent="0.2">
      <c r="C21" s="390"/>
      <c r="D21" s="357" t="s">
        <v>20</v>
      </c>
      <c r="E21" s="358"/>
      <c r="F21" s="2">
        <v>-253.2</v>
      </c>
      <c r="G21" s="3">
        <v>-219.2</v>
      </c>
      <c r="H21" s="3">
        <v>34</v>
      </c>
      <c r="I21" s="25" t="s">
        <v>77</v>
      </c>
      <c r="M21" s="1"/>
      <c r="Q21" s="1"/>
      <c r="U21" s="1"/>
      <c r="Y21" s="1"/>
    </row>
    <row r="22" spans="3:25" ht="16.5" thickBot="1" x14ac:dyDescent="0.2">
      <c r="C22" s="198"/>
      <c r="D22" s="22"/>
      <c r="E22" s="22"/>
      <c r="F22" s="22"/>
      <c r="G22" s="22"/>
      <c r="H22" s="22"/>
      <c r="I22" s="199"/>
      <c r="M22" s="1"/>
      <c r="Q22" s="1"/>
      <c r="U22" s="1"/>
      <c r="Y22" s="1"/>
    </row>
    <row r="23" spans="3:25" ht="17.25" thickBot="1" x14ac:dyDescent="0.2">
      <c r="C23" s="382" t="s">
        <v>48</v>
      </c>
      <c r="D23" s="330"/>
      <c r="E23" s="331"/>
      <c r="F23" s="317">
        <v>45151</v>
      </c>
      <c r="G23" s="318"/>
      <c r="H23" s="318"/>
      <c r="I23" s="319"/>
      <c r="M23" s="1"/>
      <c r="Q23" s="1"/>
      <c r="U23" s="1"/>
      <c r="Y23" s="1"/>
    </row>
    <row r="24" spans="3:25" ht="16.5" x14ac:dyDescent="0.15">
      <c r="C24" s="379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M24" s="1"/>
      <c r="Q24" s="1"/>
      <c r="U24" s="1"/>
      <c r="Y24" s="1"/>
    </row>
    <row r="25" spans="3:25" ht="17.25" thickBot="1" x14ac:dyDescent="0.2">
      <c r="C25" s="387"/>
      <c r="D25" s="371"/>
      <c r="E25" s="373"/>
      <c r="F25" s="43">
        <v>-5</v>
      </c>
      <c r="G25" s="55">
        <v>-5</v>
      </c>
      <c r="H25" s="26">
        <v>0</v>
      </c>
      <c r="I25" s="44"/>
      <c r="M25" s="1"/>
      <c r="Q25" s="1"/>
      <c r="U25" s="1"/>
      <c r="Y25" s="1"/>
    </row>
    <row r="26" spans="3:25" ht="16.5" thickBot="1" x14ac:dyDescent="0.2">
      <c r="C26" s="198"/>
      <c r="D26" s="22"/>
      <c r="E26" s="22"/>
      <c r="F26" s="22"/>
      <c r="G26" s="22"/>
      <c r="H26" s="22"/>
      <c r="I26" s="199"/>
      <c r="M26" s="1"/>
      <c r="Q26" s="1"/>
      <c r="U26" s="1"/>
      <c r="Y26" s="1"/>
    </row>
    <row r="27" spans="3:25" ht="17.25" thickBot="1" x14ac:dyDescent="0.2">
      <c r="C27" s="382" t="s">
        <v>49</v>
      </c>
      <c r="D27" s="330"/>
      <c r="E27" s="331"/>
      <c r="F27" s="317">
        <v>45151</v>
      </c>
      <c r="G27" s="318"/>
      <c r="H27" s="318"/>
      <c r="I27" s="319"/>
      <c r="M27" s="1"/>
      <c r="Q27" s="1"/>
      <c r="U27" s="1"/>
      <c r="Y27" s="1"/>
    </row>
    <row r="28" spans="3:25" ht="27" customHeight="1" x14ac:dyDescent="0.15">
      <c r="C28" s="385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M28" s="1"/>
      <c r="Q28" s="1"/>
      <c r="U28" s="1"/>
      <c r="Y28" s="1"/>
    </row>
    <row r="29" spans="3:25" ht="16.5" x14ac:dyDescent="0.15">
      <c r="C29" s="385"/>
      <c r="D29" s="352" t="s">
        <v>10</v>
      </c>
      <c r="E29" s="355" t="s">
        <v>34</v>
      </c>
      <c r="F29" s="59">
        <v>43.8</v>
      </c>
      <c r="G29" s="320">
        <v>43.8</v>
      </c>
      <c r="H29" s="309">
        <v>0</v>
      </c>
      <c r="I29" s="311"/>
      <c r="M29" s="1"/>
      <c r="Q29" s="1"/>
      <c r="U29" s="1"/>
      <c r="Y29" s="1"/>
    </row>
    <row r="30" spans="3:25" ht="16.5" x14ac:dyDescent="0.15">
      <c r="C30" s="385"/>
      <c r="D30" s="353"/>
      <c r="E30" s="356"/>
      <c r="F30" s="57">
        <v>0.47</v>
      </c>
      <c r="G30" s="321">
        <v>0</v>
      </c>
      <c r="H30" s="322"/>
      <c r="I30" s="323"/>
      <c r="M30" s="1"/>
      <c r="Q30" s="1"/>
      <c r="U30" s="1"/>
      <c r="Y30" s="1"/>
    </row>
    <row r="31" spans="3:25" ht="16.5" x14ac:dyDescent="0.15">
      <c r="C31" s="385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M31" s="1"/>
      <c r="Q31" s="1"/>
      <c r="U31" s="1"/>
      <c r="Y31" s="1"/>
    </row>
    <row r="32" spans="3:25" ht="16.5" x14ac:dyDescent="0.15">
      <c r="C32" s="385"/>
      <c r="D32" s="354"/>
      <c r="E32" s="356"/>
      <c r="F32" s="57">
        <v>0.28999999999999998</v>
      </c>
      <c r="G32" s="321">
        <v>0</v>
      </c>
      <c r="H32" s="322"/>
      <c r="I32" s="323"/>
      <c r="M32" s="1"/>
      <c r="Q32" s="1"/>
      <c r="U32" s="1"/>
      <c r="Y32" s="1"/>
    </row>
    <row r="33" spans="3:25" ht="16.5" x14ac:dyDescent="0.15">
      <c r="C33" s="385"/>
      <c r="D33" s="347" t="s">
        <v>36</v>
      </c>
      <c r="E33" s="85" t="s">
        <v>11</v>
      </c>
      <c r="F33" s="59">
        <v>49.2</v>
      </c>
      <c r="G33" s="84">
        <v>47.4</v>
      </c>
      <c r="H33" s="309">
        <v>-1.8000000000000043</v>
      </c>
      <c r="I33" s="381" t="s">
        <v>72</v>
      </c>
      <c r="M33" s="1"/>
      <c r="Q33" s="1"/>
      <c r="U33" s="1"/>
      <c r="Y33" s="1"/>
    </row>
    <row r="34" spans="3:25" ht="16.5" x14ac:dyDescent="0.15">
      <c r="C34" s="385"/>
      <c r="D34" s="348"/>
      <c r="E34" s="344" t="s">
        <v>58</v>
      </c>
      <c r="F34" s="50">
        <v>0.26</v>
      </c>
      <c r="G34" s="56">
        <v>0.25</v>
      </c>
      <c r="H34" s="322"/>
      <c r="I34" s="323"/>
      <c r="M34" s="1"/>
      <c r="Q34" s="1"/>
      <c r="U34" s="1"/>
      <c r="Y34" s="1"/>
    </row>
    <row r="35" spans="3:25" ht="13.5" customHeight="1" x14ac:dyDescent="0.15">
      <c r="C35" s="385"/>
      <c r="D35" s="349"/>
      <c r="E35" s="377"/>
      <c r="F35" s="28">
        <v>49.2</v>
      </c>
      <c r="G35" s="29"/>
      <c r="H35" s="29"/>
      <c r="I35" s="30"/>
      <c r="M35" s="1"/>
      <c r="Q35" s="1"/>
      <c r="U35" s="1"/>
      <c r="Y35" s="1"/>
    </row>
    <row r="36" spans="3:25" ht="16.5" x14ac:dyDescent="0.15">
      <c r="C36" s="385"/>
      <c r="D36" s="349"/>
      <c r="E36" s="378"/>
      <c r="F36" s="31">
        <v>0.26</v>
      </c>
      <c r="G36" s="32"/>
      <c r="H36" s="32"/>
      <c r="I36" s="33"/>
      <c r="M36" s="1"/>
      <c r="Q36" s="1"/>
      <c r="U36" s="1"/>
      <c r="Y36" s="1"/>
    </row>
    <row r="37" spans="3:25" ht="16.5" x14ac:dyDescent="0.15">
      <c r="C37" s="385"/>
      <c r="D37" s="348"/>
      <c r="E37" s="86" t="s">
        <v>12</v>
      </c>
      <c r="F37" s="52">
        <v>13</v>
      </c>
      <c r="G37" s="61">
        <v>1.1000000000000001</v>
      </c>
      <c r="H37" s="17">
        <v>-11.9</v>
      </c>
      <c r="I37" s="63" t="s">
        <v>89</v>
      </c>
      <c r="M37" s="1"/>
      <c r="Q37" s="1"/>
      <c r="U37" s="1"/>
      <c r="Y37" s="1"/>
    </row>
    <row r="38" spans="3:25" ht="17.25" thickBot="1" x14ac:dyDescent="0.2">
      <c r="C38" s="386"/>
      <c r="D38" s="357" t="s">
        <v>20</v>
      </c>
      <c r="E38" s="358"/>
      <c r="F38" s="2">
        <v>160.39999999999998</v>
      </c>
      <c r="G38" s="3">
        <v>146.69999999999999</v>
      </c>
      <c r="H38" s="3">
        <v>-13.700000000000005</v>
      </c>
      <c r="I38" s="25"/>
      <c r="M38" s="1"/>
      <c r="Q38" s="1"/>
      <c r="U38" s="1"/>
      <c r="Y38" s="1"/>
    </row>
    <row r="39" spans="3:25" ht="16.5" thickBot="1" x14ac:dyDescent="0.2">
      <c r="C39" s="198"/>
      <c r="D39" s="22"/>
      <c r="E39" s="22"/>
      <c r="F39" s="22"/>
      <c r="G39" s="22"/>
      <c r="H39" s="22"/>
      <c r="I39" s="199"/>
      <c r="M39" s="1"/>
      <c r="Q39" s="1"/>
      <c r="U39" s="1"/>
      <c r="Y39" s="1"/>
    </row>
    <row r="40" spans="3:25" ht="17.25" thickBot="1" x14ac:dyDescent="0.2">
      <c r="C40" s="382" t="s">
        <v>50</v>
      </c>
      <c r="D40" s="330"/>
      <c r="E40" s="331"/>
      <c r="F40" s="304">
        <v>45151</v>
      </c>
      <c r="G40" s="305"/>
      <c r="H40" s="305"/>
      <c r="I40" s="306"/>
      <c r="M40" s="1"/>
      <c r="Q40" s="1"/>
      <c r="U40" s="1"/>
      <c r="Y40" s="1"/>
    </row>
    <row r="41" spans="3:25" ht="42" customHeight="1" x14ac:dyDescent="0.25">
      <c r="C41" s="383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M41" s="1"/>
      <c r="Q41" s="1"/>
      <c r="U41" s="1"/>
      <c r="Y41" s="1"/>
    </row>
    <row r="42" spans="3:25" ht="16.5" customHeight="1" x14ac:dyDescent="0.15">
      <c r="C42" s="379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M42" s="1"/>
      <c r="Q42" s="1"/>
      <c r="U42" s="1"/>
      <c r="Y42" s="1"/>
    </row>
    <row r="43" spans="3:25" ht="17.25" thickBot="1" x14ac:dyDescent="0.2">
      <c r="C43" s="384"/>
      <c r="D43" s="376"/>
      <c r="E43" s="343"/>
      <c r="F43" s="42">
        <v>258</v>
      </c>
      <c r="G43" s="308"/>
      <c r="H43" s="310"/>
      <c r="I43" s="312"/>
      <c r="M43" s="1"/>
      <c r="Q43" s="1"/>
      <c r="U43" s="1"/>
      <c r="Y43" s="1"/>
    </row>
    <row r="44" spans="3:25" ht="16.5" thickBot="1" x14ac:dyDescent="0.2">
      <c r="C44" s="198"/>
      <c r="D44" s="22"/>
      <c r="E44" s="22"/>
      <c r="F44" s="22"/>
      <c r="G44" s="22"/>
      <c r="H44" s="22"/>
      <c r="I44" s="199"/>
      <c r="M44" s="1"/>
      <c r="Q44" s="1"/>
      <c r="U44" s="1"/>
      <c r="Y44" s="1"/>
    </row>
    <row r="45" spans="3:25" ht="17.25" thickBot="1" x14ac:dyDescent="0.2">
      <c r="C45" s="382" t="s">
        <v>51</v>
      </c>
      <c r="D45" s="330"/>
      <c r="E45" s="331"/>
      <c r="F45" s="304">
        <v>45151</v>
      </c>
      <c r="G45" s="305"/>
      <c r="H45" s="305"/>
      <c r="I45" s="306"/>
      <c r="M45" s="1"/>
      <c r="Q45" s="1"/>
      <c r="U45" s="1"/>
      <c r="Y45" s="1"/>
    </row>
    <row r="46" spans="3:25" ht="42.75" customHeight="1" x14ac:dyDescent="0.15">
      <c r="C46" s="379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M46" s="1"/>
      <c r="Q46" s="1"/>
      <c r="U46" s="1"/>
      <c r="Y46" s="1"/>
    </row>
    <row r="47" spans="3:25" ht="16.5" x14ac:dyDescent="0.15">
      <c r="C47" s="379"/>
      <c r="D47" s="326"/>
      <c r="E47" s="335" t="s">
        <v>56</v>
      </c>
      <c r="F47" s="51">
        <v>30.8</v>
      </c>
      <c r="G47" s="307">
        <v>33.200000000000003</v>
      </c>
      <c r="H47" s="309">
        <v>2.4000000000000021</v>
      </c>
      <c r="I47" s="381" t="s">
        <v>67</v>
      </c>
      <c r="M47" s="1"/>
      <c r="Q47" s="1"/>
      <c r="U47" s="1"/>
      <c r="Y47" s="1"/>
    </row>
    <row r="48" spans="3:25" ht="17.25" thickBot="1" x14ac:dyDescent="0.2">
      <c r="C48" s="380"/>
      <c r="D48" s="334"/>
      <c r="E48" s="336"/>
      <c r="F48" s="60">
        <v>0.65</v>
      </c>
      <c r="G48" s="308"/>
      <c r="H48" s="310"/>
      <c r="I48" s="312"/>
      <c r="M48" s="1"/>
      <c r="Q48" s="1"/>
      <c r="U48" s="1"/>
      <c r="Y48" s="1"/>
    </row>
    <row r="49" spans="1:25" ht="16.5" thickBot="1" x14ac:dyDescent="0.2">
      <c r="C49" s="198"/>
      <c r="D49" s="22"/>
      <c r="E49" s="22"/>
      <c r="F49" s="22"/>
      <c r="G49" s="22"/>
      <c r="H49" s="22"/>
      <c r="I49" s="199"/>
      <c r="M49" s="1"/>
      <c r="Q49" s="1"/>
      <c r="U49" s="1"/>
      <c r="Y49" s="1"/>
    </row>
    <row r="50" spans="1:25" ht="17.25" thickBot="1" x14ac:dyDescent="0.2">
      <c r="C50" s="382" t="s">
        <v>52</v>
      </c>
      <c r="D50" s="330"/>
      <c r="E50" s="331"/>
      <c r="F50" s="304">
        <v>45151</v>
      </c>
      <c r="G50" s="305"/>
      <c r="H50" s="305"/>
      <c r="I50" s="306"/>
      <c r="M50" s="1"/>
      <c r="Q50" s="1"/>
      <c r="U50" s="1"/>
      <c r="Y50" s="1"/>
    </row>
    <row r="51" spans="1:25" ht="42.75" customHeight="1" x14ac:dyDescent="0.15">
      <c r="C51" s="379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M51" s="1"/>
      <c r="Q51" s="1"/>
      <c r="U51" s="1"/>
      <c r="Y51" s="1"/>
    </row>
    <row r="52" spans="1:25" ht="16.5" x14ac:dyDescent="0.15">
      <c r="C52" s="379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M52" s="1"/>
      <c r="Q52" s="1"/>
      <c r="U52" s="1"/>
      <c r="Y52" s="1"/>
    </row>
    <row r="53" spans="1:25" ht="17.25" thickBot="1" x14ac:dyDescent="0.2">
      <c r="C53" s="380"/>
      <c r="D53" s="334"/>
      <c r="E53" s="200" t="s">
        <v>42</v>
      </c>
      <c r="F53" s="201">
        <v>0</v>
      </c>
      <c r="G53" s="202">
        <v>23.8</v>
      </c>
      <c r="H53" s="203" t="s">
        <v>77</v>
      </c>
      <c r="I53" s="204" t="s">
        <v>69</v>
      </c>
      <c r="M53" s="1"/>
      <c r="Q53" s="1"/>
      <c r="U53" s="1"/>
      <c r="Y53" s="1"/>
    </row>
    <row r="54" spans="1:25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51">
    <mergeCell ref="C3:E3"/>
    <mergeCell ref="F3:I3"/>
    <mergeCell ref="C4:C9"/>
    <mergeCell ref="D5:D6"/>
    <mergeCell ref="D7:D8"/>
    <mergeCell ref="D9:E9"/>
    <mergeCell ref="C11:E11"/>
    <mergeCell ref="F11:I11"/>
    <mergeCell ref="C12:C21"/>
    <mergeCell ref="D13:D14"/>
    <mergeCell ref="D15:D16"/>
    <mergeCell ref="D17:D20"/>
    <mergeCell ref="D21:E21"/>
    <mergeCell ref="C23:E23"/>
    <mergeCell ref="F23:I23"/>
    <mergeCell ref="C24:D25"/>
    <mergeCell ref="E24:E25"/>
    <mergeCell ref="C27:E27"/>
    <mergeCell ref="F27:I27"/>
    <mergeCell ref="C40:E40"/>
    <mergeCell ref="F40:I40"/>
    <mergeCell ref="C28:C38"/>
    <mergeCell ref="D29:D32"/>
    <mergeCell ref="E29:E30"/>
    <mergeCell ref="G29:G30"/>
    <mergeCell ref="H29:H30"/>
    <mergeCell ref="I29:I30"/>
    <mergeCell ref="E31:E32"/>
    <mergeCell ref="G31:G32"/>
    <mergeCell ref="H31:H32"/>
    <mergeCell ref="I31:I32"/>
    <mergeCell ref="D33:D37"/>
    <mergeCell ref="H33:H34"/>
    <mergeCell ref="I33:I34"/>
    <mergeCell ref="E34:E36"/>
    <mergeCell ref="D38:E38"/>
    <mergeCell ref="I47:I48"/>
    <mergeCell ref="C50:E50"/>
    <mergeCell ref="F50:I50"/>
    <mergeCell ref="C41:D43"/>
    <mergeCell ref="E42:E43"/>
    <mergeCell ref="G42:G43"/>
    <mergeCell ref="H42:H43"/>
    <mergeCell ref="I42:I43"/>
    <mergeCell ref="C45:E45"/>
    <mergeCell ref="F45:I45"/>
    <mergeCell ref="C51:D53"/>
    <mergeCell ref="C46:D48"/>
    <mergeCell ref="E47:E48"/>
    <mergeCell ref="G47:G48"/>
    <mergeCell ref="H47:H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&amp;"メイリオ,ボールド"&amp;22日別の優先給電ルールに基づく抑制、調整状況（2023年8月）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656E2-205A-47DC-87FE-66EB3AF163DD}">
  <sheetPr>
    <tabColor rgb="FFFFC000"/>
  </sheetPr>
  <dimension ref="B1:O69"/>
  <sheetViews>
    <sheetView showGridLines="0" view="pageBreakPreview" zoomScale="70" zoomScaleNormal="70" zoomScaleSheetLayoutView="70" workbookViewId="0">
      <selection activeCell="R28" sqref="R28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95</v>
      </c>
      <c r="I2" s="302"/>
      <c r="J2" s="303" t="s">
        <v>95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45172</v>
      </c>
      <c r="G3" s="92" t="s">
        <v>149</v>
      </c>
      <c r="H3" s="93">
        <v>45178</v>
      </c>
      <c r="I3" s="92" t="s">
        <v>147</v>
      </c>
      <c r="J3" s="93">
        <v>45179</v>
      </c>
      <c r="K3" s="92" t="s">
        <v>148</v>
      </c>
      <c r="L3" s="93">
        <v>45192</v>
      </c>
      <c r="M3" s="92" t="s">
        <v>98</v>
      </c>
      <c r="N3" s="93">
        <v>45193</v>
      </c>
      <c r="O3" s="92" t="s">
        <v>98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6" t="s">
        <v>101</v>
      </c>
      <c r="I4" s="97" t="s">
        <v>102</v>
      </c>
      <c r="J4" s="98" t="s">
        <v>101</v>
      </c>
      <c r="K4" s="97" t="s">
        <v>102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123.6</v>
      </c>
      <c r="G5" s="269" t="s">
        <v>110</v>
      </c>
      <c r="H5" s="102">
        <v>123.9</v>
      </c>
      <c r="I5" s="269" t="s">
        <v>109</v>
      </c>
      <c r="J5" s="102">
        <v>122</v>
      </c>
      <c r="K5" s="269" t="s">
        <v>109</v>
      </c>
      <c r="L5" s="102">
        <v>121.8</v>
      </c>
      <c r="M5" s="269" t="s">
        <v>110</v>
      </c>
      <c r="N5" s="102">
        <v>120.4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153.1</v>
      </c>
      <c r="G6" s="270"/>
      <c r="H6" s="106">
        <v>143.69999999999999</v>
      </c>
      <c r="I6" s="270"/>
      <c r="J6" s="106">
        <v>144.30000000000001</v>
      </c>
      <c r="K6" s="270"/>
      <c r="L6" s="106">
        <v>136.30000000000001</v>
      </c>
      <c r="M6" s="270"/>
      <c r="N6" s="106">
        <v>134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408.3</v>
      </c>
      <c r="G7" s="270"/>
      <c r="H7" s="110">
        <v>410.1</v>
      </c>
      <c r="I7" s="270"/>
      <c r="J7" s="110">
        <v>409.7</v>
      </c>
      <c r="K7" s="270"/>
      <c r="L7" s="110">
        <v>408.2</v>
      </c>
      <c r="M7" s="270"/>
      <c r="N7" s="110">
        <v>408.8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88.199999999999861</v>
      </c>
      <c r="G8" s="270"/>
      <c r="H8" s="114">
        <v>44.999999999999766</v>
      </c>
      <c r="I8" s="270"/>
      <c r="J8" s="114">
        <v>46.299999999999969</v>
      </c>
      <c r="K8" s="270"/>
      <c r="L8" s="114">
        <v>27.299999999999866</v>
      </c>
      <c r="M8" s="270"/>
      <c r="N8" s="114">
        <v>29.200000000000035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15.6</v>
      </c>
      <c r="G9" s="270"/>
      <c r="H9" s="118">
        <v>15.6</v>
      </c>
      <c r="I9" s="270"/>
      <c r="J9" s="118">
        <v>15.7</v>
      </c>
      <c r="K9" s="270"/>
      <c r="L9" s="118">
        <v>15.6</v>
      </c>
      <c r="M9" s="270"/>
      <c r="N9" s="118">
        <v>15.6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31.6</v>
      </c>
      <c r="G10" s="270"/>
      <c r="H10" s="122">
        <v>31.6</v>
      </c>
      <c r="I10" s="270"/>
      <c r="J10" s="122">
        <v>31.6</v>
      </c>
      <c r="K10" s="270"/>
      <c r="L10" s="122">
        <v>27.8</v>
      </c>
      <c r="M10" s="270"/>
      <c r="N10" s="122">
        <v>27.8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21.8</v>
      </c>
      <c r="G11" s="270"/>
      <c r="H11" s="126">
        <v>19.7</v>
      </c>
      <c r="I11" s="270"/>
      <c r="J11" s="126">
        <v>20.3</v>
      </c>
      <c r="K11" s="270"/>
      <c r="L11" s="126">
        <v>22.9</v>
      </c>
      <c r="M11" s="270"/>
      <c r="N11" s="126">
        <v>22.5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851.1</v>
      </c>
      <c r="G12" s="270"/>
      <c r="H12" s="129">
        <v>838.2</v>
      </c>
      <c r="I12" s="270"/>
      <c r="J12" s="129">
        <v>677.8</v>
      </c>
      <c r="K12" s="270"/>
      <c r="L12" s="129">
        <v>574.79999999999995</v>
      </c>
      <c r="M12" s="270"/>
      <c r="N12" s="129">
        <v>791.4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11.9</v>
      </c>
      <c r="G13" s="270"/>
      <c r="H13" s="129">
        <v>6.1</v>
      </c>
      <c r="I13" s="270"/>
      <c r="J13" s="129">
        <v>3.9</v>
      </c>
      <c r="K13" s="270"/>
      <c r="L13" s="129">
        <v>10.9</v>
      </c>
      <c r="M13" s="270"/>
      <c r="N13" s="129">
        <v>19.600000000000001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87</v>
      </c>
      <c r="G14" s="270"/>
      <c r="H14" s="133">
        <v>115</v>
      </c>
      <c r="I14" s="270"/>
      <c r="J14" s="133">
        <v>160</v>
      </c>
      <c r="K14" s="270"/>
      <c r="L14" s="133">
        <v>167</v>
      </c>
      <c r="M14" s="270"/>
      <c r="N14" s="133">
        <v>125.9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1792.1999999999998</v>
      </c>
      <c r="G15" s="270"/>
      <c r="H15" s="135">
        <v>1748.8999999999999</v>
      </c>
      <c r="I15" s="270"/>
      <c r="J15" s="135">
        <v>1631.6</v>
      </c>
      <c r="K15" s="270"/>
      <c r="L15" s="135">
        <v>1512.6</v>
      </c>
      <c r="M15" s="270"/>
      <c r="N15" s="135">
        <v>1695.2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1095</v>
      </c>
      <c r="G16" s="270"/>
      <c r="H16" s="140">
        <v>1112.0999999999999</v>
      </c>
      <c r="I16" s="270"/>
      <c r="J16" s="140">
        <v>1015.1</v>
      </c>
      <c r="K16" s="270"/>
      <c r="L16" s="140">
        <v>1007.3</v>
      </c>
      <c r="M16" s="270"/>
      <c r="N16" s="140">
        <v>935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-219.2</v>
      </c>
      <c r="G17" s="270"/>
      <c r="H17" s="143">
        <v>-219.2</v>
      </c>
      <c r="I17" s="270"/>
      <c r="J17" s="143">
        <v>-219.2</v>
      </c>
      <c r="K17" s="270"/>
      <c r="L17" s="143">
        <v>-185.2</v>
      </c>
      <c r="M17" s="270"/>
      <c r="N17" s="143">
        <v>-185.2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-5</v>
      </c>
      <c r="K18" s="270"/>
      <c r="L18" s="146">
        <v>-4.8</v>
      </c>
      <c r="M18" s="270"/>
      <c r="N18" s="146">
        <v>-4.8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-228</v>
      </c>
      <c r="G19" s="270"/>
      <c r="H19" s="149">
        <v>-233</v>
      </c>
      <c r="I19" s="270"/>
      <c r="J19" s="149">
        <v>-230</v>
      </c>
      <c r="K19" s="270"/>
      <c r="L19" s="149">
        <v>-203.1</v>
      </c>
      <c r="M19" s="270"/>
      <c r="N19" s="149">
        <v>-211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-8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1547.2</v>
      </c>
      <c r="G21" s="271"/>
      <c r="H21" s="154">
        <v>1569.3</v>
      </c>
      <c r="I21" s="271"/>
      <c r="J21" s="154">
        <v>1469.3</v>
      </c>
      <c r="K21" s="271"/>
      <c r="L21" s="154">
        <v>1408.3999999999999</v>
      </c>
      <c r="M21" s="271"/>
      <c r="N21" s="154">
        <v>1336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150</v>
      </c>
      <c r="I22" s="97" t="s">
        <v>102</v>
      </c>
      <c r="J22" s="98" t="s">
        <v>150</v>
      </c>
      <c r="K22" s="97" t="s">
        <v>102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1792.1999999999998</v>
      </c>
      <c r="G23" s="252"/>
      <c r="H23" s="159">
        <v>1748.8999999999999</v>
      </c>
      <c r="I23" s="252"/>
      <c r="J23" s="159">
        <v>1631.6</v>
      </c>
      <c r="K23" s="252"/>
      <c r="L23" s="159">
        <v>1512.6</v>
      </c>
      <c r="M23" s="252"/>
      <c r="N23" s="159">
        <v>1695.2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1547.2</v>
      </c>
      <c r="G24" s="253"/>
      <c r="H24" s="161">
        <v>1569.3</v>
      </c>
      <c r="I24" s="253"/>
      <c r="J24" s="161">
        <v>1469.3</v>
      </c>
      <c r="K24" s="253"/>
      <c r="L24" s="161">
        <v>1408.3999999999999</v>
      </c>
      <c r="M24" s="253"/>
      <c r="N24" s="161">
        <v>1336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244.99999999999977</v>
      </c>
      <c r="G25" s="254"/>
      <c r="H25" s="164">
        <v>179.59999999999991</v>
      </c>
      <c r="I25" s="254"/>
      <c r="J25" s="164">
        <v>162.29999999999995</v>
      </c>
      <c r="K25" s="254"/>
      <c r="L25" s="164">
        <v>104.20000000000005</v>
      </c>
      <c r="M25" s="254"/>
      <c r="N25" s="164">
        <v>359.20000000000005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1792.1999999999998</v>
      </c>
      <c r="H57" s="194">
        <f>SUM(H5:H14)</f>
        <v>1748.8999999999999</v>
      </c>
      <c r="J57" s="194">
        <f>SUM(J5:J14)</f>
        <v>1631.6</v>
      </c>
      <c r="L57" s="194">
        <f>SUM(L5:L14)</f>
        <v>1512.6</v>
      </c>
      <c r="N57" s="194">
        <f>SUM(N5:N14)</f>
        <v>1695.2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1547.2</v>
      </c>
      <c r="H59" s="195">
        <f>H16-H17-H18-H19-H20</f>
        <v>1569.3</v>
      </c>
      <c r="J59" s="195">
        <f>J16-J17-J18-J19-J20</f>
        <v>1469.3</v>
      </c>
      <c r="L59" s="195">
        <f>L16-L17-L18-L19-L20</f>
        <v>1408.3999999999999</v>
      </c>
      <c r="N59" s="195">
        <f>N16-N17-N18-N19-N20</f>
        <v>1336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日別の需給状況・再エネ出力抑制の必要性（2023年9月）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35D7D-C508-4CFA-BC60-B5D2AFA88F5C}">
  <sheetPr>
    <tabColor rgb="FFFFC000"/>
  </sheetPr>
  <dimension ref="B1:O69"/>
  <sheetViews>
    <sheetView showGridLines="0" view="pageBreakPreview" zoomScale="70" zoomScaleNormal="70" zoomScaleSheetLayoutView="70" workbookViewId="0">
      <selection activeCell="J46" sqref="J46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95</v>
      </c>
      <c r="I2" s="302"/>
      <c r="J2" s="303" t="s">
        <v>95</v>
      </c>
      <c r="K2" s="302"/>
      <c r="L2" s="303" t="s">
        <v>95</v>
      </c>
      <c r="M2" s="302"/>
      <c r="N2" s="303" t="s">
        <v>95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45199</v>
      </c>
      <c r="G3" s="92" t="s">
        <v>149</v>
      </c>
      <c r="H3" s="93"/>
      <c r="I3" s="92"/>
      <c r="J3" s="93"/>
      <c r="K3" s="92"/>
      <c r="L3" s="93"/>
      <c r="M3" s="92"/>
      <c r="N3" s="93"/>
      <c r="O3" s="92"/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101</v>
      </c>
      <c r="I4" s="97" t="s">
        <v>102</v>
      </c>
      <c r="J4" s="98" t="s">
        <v>101</v>
      </c>
      <c r="K4" s="97" t="s">
        <v>102</v>
      </c>
      <c r="L4" s="98" t="s">
        <v>101</v>
      </c>
      <c r="M4" s="97" t="s">
        <v>102</v>
      </c>
      <c r="N4" s="98" t="s">
        <v>101</v>
      </c>
      <c r="O4" s="97" t="s">
        <v>102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126</v>
      </c>
      <c r="G5" s="269" t="s">
        <v>110</v>
      </c>
      <c r="H5" s="102"/>
      <c r="I5" s="269" t="s">
        <v>109</v>
      </c>
      <c r="J5" s="102"/>
      <c r="K5" s="269" t="s">
        <v>109</v>
      </c>
      <c r="L5" s="102"/>
      <c r="M5" s="269" t="s">
        <v>109</v>
      </c>
      <c r="N5" s="102"/>
      <c r="O5" s="269" t="s">
        <v>109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111.6</v>
      </c>
      <c r="G6" s="270"/>
      <c r="H6" s="106"/>
      <c r="I6" s="270"/>
      <c r="J6" s="106"/>
      <c r="K6" s="270"/>
      <c r="L6" s="106"/>
      <c r="M6" s="270"/>
      <c r="N6" s="106"/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409.4</v>
      </c>
      <c r="G7" s="270"/>
      <c r="H7" s="110"/>
      <c r="I7" s="270"/>
      <c r="J7" s="110"/>
      <c r="K7" s="270"/>
      <c r="L7" s="110"/>
      <c r="M7" s="270"/>
      <c r="N7" s="110"/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25.900000000000226</v>
      </c>
      <c r="G8" s="270"/>
      <c r="H8" s="114"/>
      <c r="I8" s="270"/>
      <c r="J8" s="114"/>
      <c r="K8" s="270"/>
      <c r="L8" s="114"/>
      <c r="M8" s="270"/>
      <c r="N8" s="114"/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15.8</v>
      </c>
      <c r="G9" s="270"/>
      <c r="H9" s="118"/>
      <c r="I9" s="270"/>
      <c r="J9" s="118"/>
      <c r="K9" s="270"/>
      <c r="L9" s="118"/>
      <c r="M9" s="270"/>
      <c r="N9" s="118"/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29.8</v>
      </c>
      <c r="G10" s="270"/>
      <c r="H10" s="122"/>
      <c r="I10" s="270"/>
      <c r="J10" s="122"/>
      <c r="K10" s="270"/>
      <c r="L10" s="122"/>
      <c r="M10" s="270"/>
      <c r="N10" s="122"/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22.8</v>
      </c>
      <c r="G11" s="270"/>
      <c r="H11" s="126"/>
      <c r="I11" s="270"/>
      <c r="J11" s="126"/>
      <c r="K11" s="270"/>
      <c r="L11" s="126"/>
      <c r="M11" s="270"/>
      <c r="N11" s="126"/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635</v>
      </c>
      <c r="G12" s="270"/>
      <c r="H12" s="129"/>
      <c r="I12" s="270"/>
      <c r="J12" s="129"/>
      <c r="K12" s="270"/>
      <c r="L12" s="129"/>
      <c r="M12" s="270"/>
      <c r="N12" s="129"/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3.8</v>
      </c>
      <c r="G13" s="270"/>
      <c r="H13" s="129"/>
      <c r="I13" s="270"/>
      <c r="J13" s="129"/>
      <c r="K13" s="270"/>
      <c r="L13" s="129"/>
      <c r="M13" s="270"/>
      <c r="N13" s="129"/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173</v>
      </c>
      <c r="G14" s="270"/>
      <c r="H14" s="133"/>
      <c r="I14" s="270"/>
      <c r="J14" s="133"/>
      <c r="K14" s="270"/>
      <c r="L14" s="133"/>
      <c r="M14" s="270"/>
      <c r="N14" s="133"/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1553.1000000000001</v>
      </c>
      <c r="G15" s="270"/>
      <c r="H15" s="135">
        <f>SUM(H5:H14)</f>
        <v>0</v>
      </c>
      <c r="I15" s="270"/>
      <c r="J15" s="135">
        <f>SUM(J5:J14)</f>
        <v>0</v>
      </c>
      <c r="K15" s="270"/>
      <c r="L15" s="135">
        <f>SUM(L5:L14)</f>
        <v>0</v>
      </c>
      <c r="M15" s="270"/>
      <c r="N15" s="135">
        <f>SUM(N5:N14)</f>
        <v>0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966.6</v>
      </c>
      <c r="G16" s="270"/>
      <c r="H16" s="140"/>
      <c r="I16" s="270"/>
      <c r="J16" s="140"/>
      <c r="K16" s="270"/>
      <c r="L16" s="140"/>
      <c r="M16" s="270"/>
      <c r="N16" s="140"/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-185.2</v>
      </c>
      <c r="G17" s="270"/>
      <c r="H17" s="143"/>
      <c r="I17" s="270"/>
      <c r="J17" s="143"/>
      <c r="K17" s="270"/>
      <c r="L17" s="143"/>
      <c r="M17" s="270"/>
      <c r="N17" s="143"/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-4.8</v>
      </c>
      <c r="G18" s="270"/>
      <c r="H18" s="146"/>
      <c r="I18" s="270"/>
      <c r="J18" s="146"/>
      <c r="K18" s="270"/>
      <c r="L18" s="146"/>
      <c r="M18" s="270"/>
      <c r="N18" s="146"/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-208</v>
      </c>
      <c r="G19" s="270"/>
      <c r="H19" s="149"/>
      <c r="I19" s="270"/>
      <c r="J19" s="149"/>
      <c r="K19" s="270"/>
      <c r="L19" s="149"/>
      <c r="M19" s="270"/>
      <c r="N19" s="149"/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/>
      <c r="I20" s="270"/>
      <c r="J20" s="152"/>
      <c r="K20" s="270"/>
      <c r="L20" s="152"/>
      <c r="M20" s="270"/>
      <c r="N20" s="152"/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1364.6</v>
      </c>
      <c r="G21" s="271"/>
      <c r="H21" s="154">
        <f>SUM(H16,-H17,-H18,-H19,-H20)</f>
        <v>0</v>
      </c>
      <c r="I21" s="271"/>
      <c r="J21" s="154">
        <f>SUM(J16,-J17,-J18,-J19,-J20)</f>
        <v>0</v>
      </c>
      <c r="K21" s="271"/>
      <c r="L21" s="154">
        <f>SUM(L16,-L17,-L18,-L19,-L20)</f>
        <v>0</v>
      </c>
      <c r="M21" s="271"/>
      <c r="N21" s="154">
        <f>SUM(N16,-N17,-N18,-N19,-N20)</f>
        <v>0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101</v>
      </c>
      <c r="I22" s="97" t="s">
        <v>102</v>
      </c>
      <c r="J22" s="98" t="s">
        <v>101</v>
      </c>
      <c r="K22" s="97" t="s">
        <v>102</v>
      </c>
      <c r="L22" s="98" t="s">
        <v>101</v>
      </c>
      <c r="M22" s="97" t="s">
        <v>102</v>
      </c>
      <c r="N22" s="98" t="s">
        <v>101</v>
      </c>
      <c r="O22" s="97" t="s">
        <v>102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1553.1000000000001</v>
      </c>
      <c r="G23" s="252"/>
      <c r="H23" s="159">
        <f>SUM(H15)</f>
        <v>0</v>
      </c>
      <c r="I23" s="252"/>
      <c r="J23" s="159">
        <f>SUM(J15)</f>
        <v>0</v>
      </c>
      <c r="K23" s="252"/>
      <c r="L23" s="159">
        <f>SUM(L15)</f>
        <v>0</v>
      </c>
      <c r="M23" s="252"/>
      <c r="N23" s="159">
        <f>SUM(N15)</f>
        <v>0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1364.6</v>
      </c>
      <c r="G24" s="253"/>
      <c r="H24" s="161">
        <f>SUM(H21)</f>
        <v>0</v>
      </c>
      <c r="I24" s="253"/>
      <c r="J24" s="161">
        <f>SUM(J21)</f>
        <v>0</v>
      </c>
      <c r="K24" s="253"/>
      <c r="L24" s="161">
        <f>SUM(L21)</f>
        <v>0</v>
      </c>
      <c r="M24" s="253"/>
      <c r="N24" s="161">
        <f>SUM(N21)</f>
        <v>0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188.50000000000023</v>
      </c>
      <c r="G25" s="254"/>
      <c r="H25" s="164">
        <f>SUM(H23,-H24)</f>
        <v>0</v>
      </c>
      <c r="I25" s="254"/>
      <c r="J25" s="164">
        <f>SUM(J23,-J24)</f>
        <v>0</v>
      </c>
      <c r="K25" s="254"/>
      <c r="L25" s="164">
        <f>SUM(L23,-L24)</f>
        <v>0</v>
      </c>
      <c r="M25" s="254"/>
      <c r="N25" s="164">
        <f>SUM(N23,-N24)</f>
        <v>0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1553.1000000000001</v>
      </c>
      <c r="H57" s="194">
        <f>SUM(H5:H14)</f>
        <v>0</v>
      </c>
      <c r="J57" s="194">
        <f>SUM(J5:J14)</f>
        <v>0</v>
      </c>
      <c r="L57" s="194">
        <f>SUM(L5:L14)</f>
        <v>0</v>
      </c>
      <c r="N57" s="194">
        <f>SUM(N5:N14)</f>
        <v>0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1364.6</v>
      </c>
      <c r="H59" s="195">
        <f>H16-H17-H18-H19-H20</f>
        <v>0</v>
      </c>
      <c r="J59" s="195">
        <f>J16-J17-J18-J19-J20</f>
        <v>0</v>
      </c>
      <c r="L59" s="195">
        <f>L16-L17-L18-L19-L20</f>
        <v>0</v>
      </c>
      <c r="N59" s="195">
        <f>N16-N17-N18-N19-N20</f>
        <v>0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日別の需給状況・再エネ出力抑制の必要性（2023年9月）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35E37-74B2-4FCA-99D3-24455C2030D2}">
  <sheetPr>
    <tabColor rgb="FFFFC000"/>
    <pageSetUpPr fitToPage="1"/>
  </sheetPr>
  <dimension ref="A1:Y57"/>
  <sheetViews>
    <sheetView showGridLines="0" view="pageBreakPreview" zoomScale="85" zoomScaleNormal="55" zoomScaleSheetLayoutView="85" workbookViewId="0">
      <selection activeCell="K33" sqref="K33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45172</v>
      </c>
      <c r="G3" s="315"/>
      <c r="H3" s="315"/>
      <c r="I3" s="316"/>
      <c r="J3" s="314">
        <v>45178</v>
      </c>
      <c r="K3" s="315"/>
      <c r="L3" s="315"/>
      <c r="M3" s="316"/>
      <c r="N3" s="314">
        <v>45179</v>
      </c>
      <c r="O3" s="315"/>
      <c r="P3" s="315"/>
      <c r="Q3" s="316"/>
      <c r="R3" s="314">
        <v>45192</v>
      </c>
      <c r="S3" s="315"/>
      <c r="T3" s="315"/>
      <c r="U3" s="316"/>
      <c r="V3" s="314">
        <v>45193</v>
      </c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1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v>0</v>
      </c>
      <c r="I5" s="54"/>
      <c r="J5" s="52">
        <v>32.700000000000003</v>
      </c>
      <c r="K5" s="61">
        <v>32.700000000000003</v>
      </c>
      <c r="L5" s="17">
        <v>0</v>
      </c>
      <c r="M5" s="54"/>
      <c r="N5" s="52">
        <v>32.700000000000003</v>
      </c>
      <c r="O5" s="61">
        <v>32.700000000000003</v>
      </c>
      <c r="P5" s="17">
        <v>0</v>
      </c>
      <c r="Q5" s="54"/>
      <c r="R5" s="52">
        <v>32.700000000000003</v>
      </c>
      <c r="S5" s="61">
        <v>32.700000000000003</v>
      </c>
      <c r="T5" s="17">
        <v>0</v>
      </c>
      <c r="U5" s="54"/>
      <c r="V5" s="52">
        <v>32.700000000000003</v>
      </c>
      <c r="W5" s="61">
        <v>32.700000000000003</v>
      </c>
      <c r="X5" s="17">
        <v>0</v>
      </c>
      <c r="Y5" s="54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v>0</v>
      </c>
      <c r="I6" s="54"/>
      <c r="J6" s="52">
        <v>17.5</v>
      </c>
      <c r="K6" s="61">
        <v>17.5</v>
      </c>
      <c r="L6" s="17">
        <v>0</v>
      </c>
      <c r="M6" s="54"/>
      <c r="N6" s="52">
        <v>17.5</v>
      </c>
      <c r="O6" s="61">
        <v>17.5</v>
      </c>
      <c r="P6" s="17">
        <v>0</v>
      </c>
      <c r="Q6" s="54"/>
      <c r="R6" s="52">
        <v>17.5</v>
      </c>
      <c r="S6" s="61">
        <v>17.5</v>
      </c>
      <c r="T6" s="17">
        <v>0</v>
      </c>
      <c r="U6" s="54"/>
      <c r="V6" s="52">
        <v>17.5</v>
      </c>
      <c r="W6" s="61">
        <v>17.5</v>
      </c>
      <c r="X6" s="17"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54"/>
    </row>
    <row r="8" spans="3:25" ht="16.5" x14ac:dyDescent="0.15">
      <c r="C8" s="367"/>
      <c r="D8" s="369"/>
      <c r="E8" s="18" t="s">
        <v>16</v>
      </c>
      <c r="F8" s="49">
        <v>59.1</v>
      </c>
      <c r="G8" s="53">
        <v>73.400000000000006</v>
      </c>
      <c r="H8" s="19">
        <v>14.300000000000004</v>
      </c>
      <c r="I8" s="45" t="s">
        <v>86</v>
      </c>
      <c r="J8" s="49">
        <v>59.400000000000006</v>
      </c>
      <c r="K8" s="53">
        <v>73.7</v>
      </c>
      <c r="L8" s="19">
        <v>14.299999999999997</v>
      </c>
      <c r="M8" s="45" t="s">
        <v>66</v>
      </c>
      <c r="N8" s="49">
        <v>57.5</v>
      </c>
      <c r="O8" s="53">
        <v>71.8</v>
      </c>
      <c r="P8" s="19">
        <v>14.299999999999997</v>
      </c>
      <c r="Q8" s="45" t="s">
        <v>66</v>
      </c>
      <c r="R8" s="49">
        <v>57.300000000000004</v>
      </c>
      <c r="S8" s="53">
        <v>71.599999999999994</v>
      </c>
      <c r="T8" s="19">
        <v>14.29999999999999</v>
      </c>
      <c r="U8" s="45" t="s">
        <v>86</v>
      </c>
      <c r="V8" s="49">
        <v>55.900000000000006</v>
      </c>
      <c r="W8" s="53">
        <v>70.2</v>
      </c>
      <c r="X8" s="19">
        <v>14.299999999999997</v>
      </c>
      <c r="Y8" s="45" t="s">
        <v>86</v>
      </c>
    </row>
    <row r="9" spans="3:25" ht="17.25" thickBot="1" x14ac:dyDescent="0.2">
      <c r="C9" s="368"/>
      <c r="D9" s="357" t="s">
        <v>20</v>
      </c>
      <c r="E9" s="358"/>
      <c r="F9" s="2">
        <v>104.7</v>
      </c>
      <c r="G9" s="3">
        <v>123.60000000000001</v>
      </c>
      <c r="H9" s="3">
        <v>18.900000000000006</v>
      </c>
      <c r="I9" s="20" t="s">
        <v>77</v>
      </c>
      <c r="J9" s="2">
        <v>105</v>
      </c>
      <c r="K9" s="3">
        <v>123.9</v>
      </c>
      <c r="L9" s="3">
        <v>18.899999999999999</v>
      </c>
      <c r="M9" s="20" t="s">
        <v>77</v>
      </c>
      <c r="N9" s="2">
        <v>103.1</v>
      </c>
      <c r="O9" s="3">
        <v>122</v>
      </c>
      <c r="P9" s="3">
        <v>18.899999999999999</v>
      </c>
      <c r="Q9" s="20" t="s">
        <v>77</v>
      </c>
      <c r="R9" s="2">
        <v>102.9</v>
      </c>
      <c r="S9" s="3">
        <v>121.8</v>
      </c>
      <c r="T9" s="3">
        <v>18.899999999999991</v>
      </c>
      <c r="U9" s="20" t="s">
        <v>77</v>
      </c>
      <c r="V9" s="2">
        <v>101.5</v>
      </c>
      <c r="W9" s="3">
        <v>120.4</v>
      </c>
      <c r="X9" s="3">
        <v>18.899999999999999</v>
      </c>
      <c r="Y9" s="20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v>45172</v>
      </c>
      <c r="G11" s="318"/>
      <c r="H11" s="318"/>
      <c r="I11" s="319"/>
      <c r="J11" s="317">
        <v>45178</v>
      </c>
      <c r="K11" s="318"/>
      <c r="L11" s="318"/>
      <c r="M11" s="319"/>
      <c r="N11" s="317">
        <v>45179</v>
      </c>
      <c r="O11" s="318"/>
      <c r="P11" s="318"/>
      <c r="Q11" s="319"/>
      <c r="R11" s="317">
        <v>45192</v>
      </c>
      <c r="S11" s="318"/>
      <c r="T11" s="318"/>
      <c r="U11" s="319"/>
      <c r="V11" s="317">
        <v>45193</v>
      </c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1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58" t="s">
        <v>87</v>
      </c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67</v>
      </c>
      <c r="J17" s="52">
        <v>-34</v>
      </c>
      <c r="K17" s="61">
        <v>0</v>
      </c>
      <c r="L17" s="17">
        <v>34</v>
      </c>
      <c r="M17" s="63" t="s">
        <v>67</v>
      </c>
      <c r="N17" s="52">
        <v>-34</v>
      </c>
      <c r="O17" s="61">
        <v>0</v>
      </c>
      <c r="P17" s="17">
        <v>34</v>
      </c>
      <c r="Q17" s="63" t="s">
        <v>67</v>
      </c>
      <c r="R17" s="52">
        <v>-34</v>
      </c>
      <c r="S17" s="61">
        <v>0</v>
      </c>
      <c r="T17" s="17">
        <v>34</v>
      </c>
      <c r="U17" s="63" t="s">
        <v>67</v>
      </c>
      <c r="V17" s="52">
        <v>-34</v>
      </c>
      <c r="W17" s="61">
        <v>0</v>
      </c>
      <c r="X17" s="17">
        <v>34</v>
      </c>
      <c r="Y17" s="6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58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0</v>
      </c>
      <c r="T19" s="17">
        <v>34</v>
      </c>
      <c r="U19" s="63" t="s">
        <v>67</v>
      </c>
      <c r="V19" s="52">
        <v>-34</v>
      </c>
      <c r="W19" s="61">
        <v>0</v>
      </c>
      <c r="X19" s="17">
        <v>34</v>
      </c>
      <c r="Y19" s="58" t="s">
        <v>87</v>
      </c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58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-219.2</v>
      </c>
      <c r="H21" s="3">
        <v>34</v>
      </c>
      <c r="I21" s="25" t="s">
        <v>77</v>
      </c>
      <c r="J21" s="2">
        <v>-253.2</v>
      </c>
      <c r="K21" s="3">
        <v>-219.2</v>
      </c>
      <c r="L21" s="3">
        <v>34</v>
      </c>
      <c r="M21" s="25" t="s">
        <v>77</v>
      </c>
      <c r="N21" s="2">
        <v>-253.2</v>
      </c>
      <c r="O21" s="3">
        <v>-219.2</v>
      </c>
      <c r="P21" s="3">
        <v>34</v>
      </c>
      <c r="Q21" s="25" t="s">
        <v>77</v>
      </c>
      <c r="R21" s="2">
        <v>-253.2</v>
      </c>
      <c r="S21" s="3">
        <v>-185.2</v>
      </c>
      <c r="T21" s="3">
        <v>68</v>
      </c>
      <c r="U21" s="25" t="s">
        <v>77</v>
      </c>
      <c r="V21" s="2">
        <v>-253.2</v>
      </c>
      <c r="W21" s="3">
        <v>-185.2</v>
      </c>
      <c r="X21" s="3">
        <v>68</v>
      </c>
      <c r="Y21" s="25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v>45172</v>
      </c>
      <c r="G23" s="318"/>
      <c r="H23" s="318"/>
      <c r="I23" s="319"/>
      <c r="J23" s="317">
        <v>45178</v>
      </c>
      <c r="K23" s="318"/>
      <c r="L23" s="318"/>
      <c r="M23" s="319"/>
      <c r="N23" s="317">
        <v>45179</v>
      </c>
      <c r="O23" s="318"/>
      <c r="P23" s="318"/>
      <c r="Q23" s="319"/>
      <c r="R23" s="317">
        <v>45192</v>
      </c>
      <c r="S23" s="318"/>
      <c r="T23" s="318"/>
      <c r="U23" s="319"/>
      <c r="V23" s="317">
        <v>45193</v>
      </c>
      <c r="W23" s="318"/>
      <c r="X23" s="318"/>
      <c r="Y23" s="319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1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-4.84</v>
      </c>
      <c r="T25" s="26">
        <v>0.16000000000000014</v>
      </c>
      <c r="U25" s="44" t="s">
        <v>66</v>
      </c>
      <c r="V25" s="43">
        <v>-5</v>
      </c>
      <c r="W25" s="55">
        <v>-4.84</v>
      </c>
      <c r="X25" s="26">
        <v>0.16000000000000014</v>
      </c>
      <c r="Y25" s="44" t="s">
        <v>86</v>
      </c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v>45172</v>
      </c>
      <c r="G27" s="318"/>
      <c r="H27" s="318"/>
      <c r="I27" s="319"/>
      <c r="J27" s="317">
        <v>45178</v>
      </c>
      <c r="K27" s="318"/>
      <c r="L27" s="318"/>
      <c r="M27" s="319"/>
      <c r="N27" s="317">
        <v>45179</v>
      </c>
      <c r="O27" s="318"/>
      <c r="P27" s="318"/>
      <c r="Q27" s="319"/>
      <c r="R27" s="317">
        <v>45192</v>
      </c>
      <c r="S27" s="318"/>
      <c r="T27" s="318"/>
      <c r="U27" s="319"/>
      <c r="V27" s="317">
        <v>45193</v>
      </c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1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43.8</v>
      </c>
      <c r="H29" s="309">
        <v>0</v>
      </c>
      <c r="I29" s="311"/>
      <c r="J29" s="59">
        <v>43.8</v>
      </c>
      <c r="K29" s="320">
        <v>43.8</v>
      </c>
      <c r="L29" s="309">
        <v>0</v>
      </c>
      <c r="M29" s="311"/>
      <c r="N29" s="59">
        <v>43.8</v>
      </c>
      <c r="O29" s="320">
        <v>43.8</v>
      </c>
      <c r="P29" s="309">
        <v>0</v>
      </c>
      <c r="Q29" s="311"/>
      <c r="R29" s="59">
        <v>43.8</v>
      </c>
      <c r="S29" s="320">
        <v>43.8</v>
      </c>
      <c r="T29" s="309">
        <v>0</v>
      </c>
      <c r="U29" s="311"/>
      <c r="V29" s="59">
        <v>43.8</v>
      </c>
      <c r="W29" s="320">
        <v>43.8</v>
      </c>
      <c r="X29" s="309">
        <v>0</v>
      </c>
      <c r="Y29" s="311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54.4</v>
      </c>
      <c r="K31" s="320">
        <v>54.4</v>
      </c>
      <c r="L31" s="309">
        <v>0</v>
      </c>
      <c r="M31" s="311"/>
      <c r="N31" s="59">
        <v>54.4</v>
      </c>
      <c r="O31" s="320">
        <v>54.4</v>
      </c>
      <c r="P31" s="309">
        <v>0</v>
      </c>
      <c r="Q31" s="311"/>
      <c r="R31" s="59">
        <v>54.4</v>
      </c>
      <c r="S31" s="320">
        <v>54.4</v>
      </c>
      <c r="T31" s="309">
        <v>0</v>
      </c>
      <c r="U31" s="311"/>
      <c r="V31" s="59">
        <v>54.4</v>
      </c>
      <c r="W31" s="320">
        <v>54.4</v>
      </c>
      <c r="X31" s="309">
        <v>0</v>
      </c>
      <c r="Y31" s="31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323"/>
    </row>
    <row r="33" spans="3:25" ht="16.5" x14ac:dyDescent="0.15">
      <c r="C33" s="350"/>
      <c r="D33" s="347" t="s">
        <v>36</v>
      </c>
      <c r="E33" s="85" t="s">
        <v>11</v>
      </c>
      <c r="F33" s="59">
        <v>39</v>
      </c>
      <c r="G33" s="84">
        <v>53.7</v>
      </c>
      <c r="H33" s="309">
        <v>14.700000000000003</v>
      </c>
      <c r="I33" s="381" t="s">
        <v>92</v>
      </c>
      <c r="J33" s="59">
        <v>35.1</v>
      </c>
      <c r="K33" s="84">
        <v>44.7</v>
      </c>
      <c r="L33" s="309">
        <v>9.6000000000000014</v>
      </c>
      <c r="M33" s="381" t="s">
        <v>90</v>
      </c>
      <c r="N33" s="59">
        <v>35.1</v>
      </c>
      <c r="O33" s="84">
        <v>45.3</v>
      </c>
      <c r="P33" s="309">
        <v>10.199999999999996</v>
      </c>
      <c r="Q33" s="381" t="s">
        <v>90</v>
      </c>
      <c r="R33" s="59">
        <v>32</v>
      </c>
      <c r="S33" s="84">
        <v>37.700000000000003</v>
      </c>
      <c r="T33" s="309">
        <v>5.7000000000000028</v>
      </c>
      <c r="U33" s="311" t="s">
        <v>92</v>
      </c>
      <c r="V33" s="59">
        <v>32</v>
      </c>
      <c r="W33" s="84">
        <v>35.5</v>
      </c>
      <c r="X33" s="309">
        <v>3.5</v>
      </c>
      <c r="Y33" s="311" t="s">
        <v>92</v>
      </c>
    </row>
    <row r="34" spans="3:25" ht="16.5" x14ac:dyDescent="0.15">
      <c r="C34" s="350"/>
      <c r="D34" s="348"/>
      <c r="E34" s="344" t="s">
        <v>58</v>
      </c>
      <c r="F34" s="50">
        <v>0.25</v>
      </c>
      <c r="G34" s="56">
        <v>0.35</v>
      </c>
      <c r="H34" s="322"/>
      <c r="I34" s="323"/>
      <c r="J34" s="50">
        <v>0.25</v>
      </c>
      <c r="K34" s="56">
        <v>0.32</v>
      </c>
      <c r="L34" s="322"/>
      <c r="M34" s="323"/>
      <c r="N34" s="50">
        <v>0.25</v>
      </c>
      <c r="O34" s="56">
        <v>0.32</v>
      </c>
      <c r="P34" s="322"/>
      <c r="Q34" s="323"/>
      <c r="R34" s="50">
        <v>0.26</v>
      </c>
      <c r="S34" s="56">
        <v>0.31</v>
      </c>
      <c r="T34" s="322"/>
      <c r="U34" s="323"/>
      <c r="V34" s="50">
        <v>0.26</v>
      </c>
      <c r="W34" s="56">
        <v>0.28999999999999998</v>
      </c>
      <c r="X34" s="322"/>
      <c r="Y34" s="323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30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33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1.2</v>
      </c>
      <c r="H37" s="17">
        <v>-11.8</v>
      </c>
      <c r="I37" s="63" t="s">
        <v>70</v>
      </c>
      <c r="J37" s="52">
        <v>13</v>
      </c>
      <c r="K37" s="61">
        <v>0.79999999999999427</v>
      </c>
      <c r="L37" s="17">
        <v>-12.200000000000006</v>
      </c>
      <c r="M37" s="63" t="s">
        <v>89</v>
      </c>
      <c r="N37" s="52">
        <v>13</v>
      </c>
      <c r="O37" s="61">
        <v>0.80000000000000138</v>
      </c>
      <c r="P37" s="17">
        <v>-12.2</v>
      </c>
      <c r="Q37" s="63" t="s">
        <v>89</v>
      </c>
      <c r="R37" s="52">
        <v>13</v>
      </c>
      <c r="S37" s="61">
        <v>0.4</v>
      </c>
      <c r="T37" s="17">
        <v>-12.6</v>
      </c>
      <c r="U37" s="58" t="s">
        <v>70</v>
      </c>
      <c r="V37" s="52">
        <v>13</v>
      </c>
      <c r="W37" s="61">
        <v>0.2999999999999986</v>
      </c>
      <c r="X37" s="17">
        <v>-12.700000000000001</v>
      </c>
      <c r="Y37" s="58" t="s">
        <v>70</v>
      </c>
    </row>
    <row r="38" spans="3:25" ht="17.25" thickBot="1" x14ac:dyDescent="0.2">
      <c r="C38" s="351"/>
      <c r="D38" s="357" t="s">
        <v>20</v>
      </c>
      <c r="E38" s="358"/>
      <c r="F38" s="2">
        <v>150.19999999999999</v>
      </c>
      <c r="G38" s="3">
        <v>153.09999999999997</v>
      </c>
      <c r="H38" s="3">
        <v>2.9000000000000021</v>
      </c>
      <c r="I38" s="25"/>
      <c r="J38" s="2">
        <v>146.29999999999998</v>
      </c>
      <c r="K38" s="3">
        <v>143.69999999999996</v>
      </c>
      <c r="L38" s="3">
        <v>-2.600000000000005</v>
      </c>
      <c r="M38" s="25"/>
      <c r="N38" s="2">
        <v>146.29999999999998</v>
      </c>
      <c r="O38" s="3">
        <v>144.30000000000001</v>
      </c>
      <c r="P38" s="3">
        <v>-2.0000000000000036</v>
      </c>
      <c r="Q38" s="25"/>
      <c r="R38" s="2">
        <v>143.19999999999999</v>
      </c>
      <c r="S38" s="3">
        <v>136.29999999999998</v>
      </c>
      <c r="T38" s="3">
        <v>-6.8999999999999968</v>
      </c>
      <c r="U38" s="25"/>
      <c r="V38" s="2">
        <v>143.19999999999999</v>
      </c>
      <c r="W38" s="3">
        <v>134</v>
      </c>
      <c r="X38" s="3">
        <v>-9.2000000000000011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04">
        <v>45172</v>
      </c>
      <c r="G40" s="305"/>
      <c r="H40" s="305"/>
      <c r="I40" s="306"/>
      <c r="J40" s="304">
        <v>45178</v>
      </c>
      <c r="K40" s="305"/>
      <c r="L40" s="305"/>
      <c r="M40" s="306"/>
      <c r="N40" s="304">
        <v>45179</v>
      </c>
      <c r="O40" s="305"/>
      <c r="P40" s="305"/>
      <c r="Q40" s="306"/>
      <c r="R40" s="304">
        <v>45192</v>
      </c>
      <c r="S40" s="305"/>
      <c r="T40" s="305"/>
      <c r="U40" s="306"/>
      <c r="V40" s="304">
        <v>45193</v>
      </c>
      <c r="W40" s="305"/>
      <c r="X40" s="305"/>
      <c r="Y40" s="306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1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8</v>
      </c>
      <c r="S42" s="307">
        <v>8</v>
      </c>
      <c r="T42" s="309">
        <v>0</v>
      </c>
      <c r="U42" s="311"/>
      <c r="V42" s="51">
        <v>0</v>
      </c>
      <c r="W42" s="307">
        <v>0</v>
      </c>
      <c r="X42" s="309">
        <v>0</v>
      </c>
      <c r="Y42" s="311"/>
    </row>
    <row r="43" spans="3:25" ht="17.25" thickBot="1" x14ac:dyDescent="0.2">
      <c r="C43" s="375"/>
      <c r="D43" s="376"/>
      <c r="E43" s="343"/>
      <c r="F43" s="42">
        <v>228</v>
      </c>
      <c r="G43" s="308"/>
      <c r="H43" s="310"/>
      <c r="I43" s="312"/>
      <c r="J43" s="42">
        <v>233</v>
      </c>
      <c r="K43" s="308"/>
      <c r="L43" s="310"/>
      <c r="M43" s="312"/>
      <c r="N43" s="42">
        <v>230</v>
      </c>
      <c r="O43" s="308"/>
      <c r="P43" s="310"/>
      <c r="Q43" s="312"/>
      <c r="R43" s="42">
        <v>211</v>
      </c>
      <c r="S43" s="308"/>
      <c r="T43" s="310"/>
      <c r="U43" s="312"/>
      <c r="V43" s="42">
        <v>211</v>
      </c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04">
        <v>45172</v>
      </c>
      <c r="G45" s="305"/>
      <c r="H45" s="305"/>
      <c r="I45" s="306"/>
      <c r="J45" s="304">
        <v>45178</v>
      </c>
      <c r="K45" s="305"/>
      <c r="L45" s="305"/>
      <c r="M45" s="306"/>
      <c r="N45" s="304">
        <v>45179</v>
      </c>
      <c r="O45" s="305"/>
      <c r="P45" s="305"/>
      <c r="Q45" s="306"/>
      <c r="R45" s="304">
        <v>45192</v>
      </c>
      <c r="S45" s="305"/>
      <c r="T45" s="305"/>
      <c r="U45" s="306"/>
      <c r="V45" s="304">
        <v>45193</v>
      </c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15" t="s">
        <v>76</v>
      </c>
    </row>
    <row r="47" spans="3:25" ht="16.5" x14ac:dyDescent="0.15">
      <c r="C47" s="325"/>
      <c r="D47" s="326"/>
      <c r="E47" s="335" t="s">
        <v>56</v>
      </c>
      <c r="F47" s="51">
        <v>29.4</v>
      </c>
      <c r="G47" s="307">
        <v>31.6</v>
      </c>
      <c r="H47" s="309">
        <v>2.2000000000000028</v>
      </c>
      <c r="I47" s="381" t="s">
        <v>87</v>
      </c>
      <c r="J47" s="51">
        <v>29.4</v>
      </c>
      <c r="K47" s="307">
        <v>31.6</v>
      </c>
      <c r="L47" s="309">
        <v>2.2000000000000028</v>
      </c>
      <c r="M47" s="381" t="s">
        <v>67</v>
      </c>
      <c r="N47" s="51">
        <v>29.4</v>
      </c>
      <c r="O47" s="307">
        <v>31.6</v>
      </c>
      <c r="P47" s="309">
        <v>2.2000000000000028</v>
      </c>
      <c r="Q47" s="381" t="s">
        <v>67</v>
      </c>
      <c r="R47" s="51">
        <v>25.4</v>
      </c>
      <c r="S47" s="307">
        <v>27.8</v>
      </c>
      <c r="T47" s="309">
        <v>2.4000000000000021</v>
      </c>
      <c r="U47" s="311" t="s">
        <v>87</v>
      </c>
      <c r="V47" s="51">
        <v>25.4</v>
      </c>
      <c r="W47" s="307">
        <v>27.8</v>
      </c>
      <c r="X47" s="309">
        <v>2.4000000000000021</v>
      </c>
      <c r="Y47" s="311" t="s">
        <v>87</v>
      </c>
    </row>
    <row r="48" spans="3:25" ht="17.25" thickBot="1" x14ac:dyDescent="0.2">
      <c r="C48" s="333"/>
      <c r="D48" s="334"/>
      <c r="E48" s="336"/>
      <c r="F48" s="60">
        <v>0.65</v>
      </c>
      <c r="G48" s="308"/>
      <c r="H48" s="310"/>
      <c r="I48" s="312"/>
      <c r="J48" s="60">
        <v>0.65</v>
      </c>
      <c r="K48" s="308"/>
      <c r="L48" s="310"/>
      <c r="M48" s="312"/>
      <c r="N48" s="60">
        <v>0.65</v>
      </c>
      <c r="O48" s="308"/>
      <c r="P48" s="310"/>
      <c r="Q48" s="312"/>
      <c r="R48" s="60">
        <v>0.62</v>
      </c>
      <c r="S48" s="308"/>
      <c r="T48" s="310"/>
      <c r="U48" s="312"/>
      <c r="V48" s="60">
        <v>0.62</v>
      </c>
      <c r="W48" s="308"/>
      <c r="X48" s="310"/>
      <c r="Y48" s="312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04">
        <v>45172</v>
      </c>
      <c r="G50" s="305"/>
      <c r="H50" s="305"/>
      <c r="I50" s="306"/>
      <c r="J50" s="304">
        <v>45178</v>
      </c>
      <c r="K50" s="305"/>
      <c r="L50" s="305"/>
      <c r="M50" s="306"/>
      <c r="N50" s="304">
        <v>45179</v>
      </c>
      <c r="O50" s="305"/>
      <c r="P50" s="305"/>
      <c r="Q50" s="306"/>
      <c r="R50" s="304">
        <v>45192</v>
      </c>
      <c r="S50" s="305"/>
      <c r="T50" s="305"/>
      <c r="U50" s="306"/>
      <c r="V50" s="304">
        <v>45193</v>
      </c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41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48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21.8</v>
      </c>
      <c r="H53" s="68" t="s">
        <v>77</v>
      </c>
      <c r="I53" s="69" t="s">
        <v>69</v>
      </c>
      <c r="J53" s="66">
        <v>0</v>
      </c>
      <c r="K53" s="73">
        <v>19.7</v>
      </c>
      <c r="L53" s="68" t="s">
        <v>77</v>
      </c>
      <c r="M53" s="69" t="s">
        <v>69</v>
      </c>
      <c r="N53" s="66">
        <v>0</v>
      </c>
      <c r="O53" s="73">
        <v>20.3</v>
      </c>
      <c r="P53" s="68" t="s">
        <v>77</v>
      </c>
      <c r="Q53" s="69" t="s">
        <v>69</v>
      </c>
      <c r="R53" s="66">
        <v>0</v>
      </c>
      <c r="S53" s="73">
        <v>22.9</v>
      </c>
      <c r="T53" s="68" t="s">
        <v>77</v>
      </c>
      <c r="U53" s="69" t="s">
        <v>69</v>
      </c>
      <c r="V53" s="66">
        <v>0</v>
      </c>
      <c r="W53" s="73">
        <v>22.5</v>
      </c>
      <c r="X53" s="68" t="s">
        <v>77</v>
      </c>
      <c r="Y53" s="69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&amp;"メイリオ,ボールド"&amp;22日別の優先給電ルールに基づく抑制、調整状況（2023年9月）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6DA45-64D7-477D-BFA9-CD6688D0271E}">
  <sheetPr>
    <tabColor rgb="FFFFC000"/>
    <pageSetUpPr fitToPage="1"/>
  </sheetPr>
  <dimension ref="A1:Y57"/>
  <sheetViews>
    <sheetView showGridLines="0" view="pageBreakPreview" zoomScale="85" zoomScaleNormal="55" zoomScaleSheetLayoutView="85" workbookViewId="0">
      <selection activeCell="Y25" sqref="Y25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45199</v>
      </c>
      <c r="G3" s="315"/>
      <c r="H3" s="315"/>
      <c r="I3" s="316"/>
      <c r="J3" s="314"/>
      <c r="K3" s="315"/>
      <c r="L3" s="315"/>
      <c r="M3" s="316"/>
      <c r="N3" s="314"/>
      <c r="O3" s="315"/>
      <c r="P3" s="315"/>
      <c r="Q3" s="316"/>
      <c r="R3" s="314"/>
      <c r="S3" s="315"/>
      <c r="T3" s="315"/>
      <c r="U3" s="316"/>
      <c r="V3" s="314"/>
      <c r="W3" s="315"/>
      <c r="X3" s="315"/>
      <c r="Y3" s="316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4</v>
      </c>
      <c r="K4" s="13" t="s">
        <v>5</v>
      </c>
      <c r="L4" s="14" t="s">
        <v>6</v>
      </c>
      <c r="M4" s="15" t="s">
        <v>18</v>
      </c>
      <c r="N4" s="12" t="s">
        <v>4</v>
      </c>
      <c r="O4" s="13" t="s">
        <v>5</v>
      </c>
      <c r="P4" s="14" t="s">
        <v>6</v>
      </c>
      <c r="Q4" s="15" t="s">
        <v>18</v>
      </c>
      <c r="R4" s="12" t="s">
        <v>4</v>
      </c>
      <c r="S4" s="13" t="s">
        <v>5</v>
      </c>
      <c r="T4" s="14" t="s">
        <v>6</v>
      </c>
      <c r="U4" s="15" t="s">
        <v>18</v>
      </c>
      <c r="V4" s="12" t="s">
        <v>4</v>
      </c>
      <c r="W4" s="13" t="s">
        <v>5</v>
      </c>
      <c r="X4" s="14" t="s">
        <v>6</v>
      </c>
      <c r="Y4" s="15" t="s">
        <v>18</v>
      </c>
    </row>
    <row r="5" spans="3:25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v>0</v>
      </c>
      <c r="I5" s="54"/>
      <c r="J5" s="52"/>
      <c r="K5" s="61"/>
      <c r="L5" s="17">
        <f t="shared" ref="L5:L8" si="0">SUM(K5,-J5)</f>
        <v>0</v>
      </c>
      <c r="M5" s="54"/>
      <c r="N5" s="52"/>
      <c r="O5" s="61"/>
      <c r="P5" s="17">
        <f>SUM(O5,-N5)</f>
        <v>0</v>
      </c>
      <c r="Q5" s="54"/>
      <c r="R5" s="52"/>
      <c r="S5" s="61"/>
      <c r="T5" s="17">
        <f>SUM(S5,-R5)</f>
        <v>0</v>
      </c>
      <c r="U5" s="54"/>
      <c r="V5" s="52"/>
      <c r="W5" s="61"/>
      <c r="X5" s="17">
        <f>SUM(W5,-V5)</f>
        <v>0</v>
      </c>
      <c r="Y5" s="54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v>0</v>
      </c>
      <c r="I6" s="54"/>
      <c r="J6" s="52"/>
      <c r="K6" s="61"/>
      <c r="L6" s="17">
        <f t="shared" si="0"/>
        <v>0</v>
      </c>
      <c r="M6" s="54"/>
      <c r="N6" s="52"/>
      <c r="O6" s="61"/>
      <c r="P6" s="17">
        <f>SUM(O6,-N6)</f>
        <v>0</v>
      </c>
      <c r="Q6" s="54"/>
      <c r="R6" s="52"/>
      <c r="S6" s="61"/>
      <c r="T6" s="17">
        <f>SUM(S6,-R6)</f>
        <v>0</v>
      </c>
      <c r="U6" s="54"/>
      <c r="V6" s="52"/>
      <c r="W6" s="61"/>
      <c r="X6" s="17">
        <f>SUM(W6,-V6)</f>
        <v>0</v>
      </c>
      <c r="Y6" s="54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/>
      <c r="K7" s="61"/>
      <c r="L7" s="17">
        <f t="shared" si="0"/>
        <v>0</v>
      </c>
      <c r="M7" s="54"/>
      <c r="N7" s="52"/>
      <c r="O7" s="61"/>
      <c r="P7" s="17">
        <f t="shared" ref="P7" si="1">SUM(O7,-N7)</f>
        <v>0</v>
      </c>
      <c r="Q7" s="54"/>
      <c r="R7" s="52"/>
      <c r="S7" s="61"/>
      <c r="T7" s="17">
        <f t="shared" ref="T7" si="2">SUM(S7,-R7)</f>
        <v>0</v>
      </c>
      <c r="U7" s="54"/>
      <c r="V7" s="52"/>
      <c r="W7" s="61"/>
      <c r="X7" s="17">
        <f t="shared" ref="X7" si="3">SUM(W7,-V7)</f>
        <v>0</v>
      </c>
      <c r="Y7" s="54"/>
    </row>
    <row r="8" spans="3:25" ht="16.5" x14ac:dyDescent="0.15">
      <c r="C8" s="367"/>
      <c r="D8" s="369"/>
      <c r="E8" s="18" t="s">
        <v>16</v>
      </c>
      <c r="F8" s="49">
        <v>56.5</v>
      </c>
      <c r="G8" s="53">
        <v>75.8</v>
      </c>
      <c r="H8" s="19">
        <v>19.299999999999997</v>
      </c>
      <c r="I8" s="45" t="s">
        <v>86</v>
      </c>
      <c r="J8" s="49"/>
      <c r="K8" s="53"/>
      <c r="L8" s="19">
        <f t="shared" si="0"/>
        <v>0</v>
      </c>
      <c r="M8" s="45"/>
      <c r="N8" s="49"/>
      <c r="O8" s="53"/>
      <c r="P8" s="19">
        <f>SUM(O8,-N8)</f>
        <v>0</v>
      </c>
      <c r="Q8" s="45"/>
      <c r="R8" s="49"/>
      <c r="S8" s="53"/>
      <c r="T8" s="19">
        <f>SUM(S8,-R8)</f>
        <v>0</v>
      </c>
      <c r="U8" s="45"/>
      <c r="V8" s="49"/>
      <c r="W8" s="53"/>
      <c r="X8" s="19">
        <f>SUM(W8,-V8)</f>
        <v>0</v>
      </c>
      <c r="Y8" s="45"/>
    </row>
    <row r="9" spans="3:25" ht="17.25" thickBot="1" x14ac:dyDescent="0.2">
      <c r="C9" s="368"/>
      <c r="D9" s="357" t="s">
        <v>20</v>
      </c>
      <c r="E9" s="358"/>
      <c r="F9" s="2">
        <v>102.1</v>
      </c>
      <c r="G9" s="3">
        <v>126</v>
      </c>
      <c r="H9" s="3">
        <v>23.9</v>
      </c>
      <c r="I9" s="20" t="s">
        <v>77</v>
      </c>
      <c r="J9" s="2">
        <f t="shared" ref="J9:L9" si="4">SUM(J5:J8)</f>
        <v>0</v>
      </c>
      <c r="K9" s="3">
        <f t="shared" si="4"/>
        <v>0</v>
      </c>
      <c r="L9" s="3">
        <f t="shared" si="4"/>
        <v>0</v>
      </c>
      <c r="M9" s="20" t="s">
        <v>15</v>
      </c>
      <c r="N9" s="2">
        <f>SUM(N5:N8)</f>
        <v>0</v>
      </c>
      <c r="O9" s="3">
        <f>SUM(O5:O8)</f>
        <v>0</v>
      </c>
      <c r="P9" s="3">
        <f>SUM(P5:P8)</f>
        <v>0</v>
      </c>
      <c r="Q9" s="20" t="s">
        <v>15</v>
      </c>
      <c r="R9" s="2">
        <f>SUM(R5:R8)</f>
        <v>0</v>
      </c>
      <c r="S9" s="3">
        <f>SUM(S5:S8)</f>
        <v>0</v>
      </c>
      <c r="T9" s="3">
        <f>SUM(T5:T8)</f>
        <v>0</v>
      </c>
      <c r="U9" s="20" t="s">
        <v>15</v>
      </c>
      <c r="V9" s="2">
        <f>SUM(V5:V8)</f>
        <v>0</v>
      </c>
      <c r="W9" s="3">
        <f>SUM(W5:W8)</f>
        <v>0</v>
      </c>
      <c r="X9" s="3">
        <f>SUM(X5:X8)</f>
        <v>0</v>
      </c>
      <c r="Y9" s="20" t="s">
        <v>15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3"/>
    </row>
    <row r="11" spans="3:25" ht="17.25" thickBot="1" x14ac:dyDescent="0.2">
      <c r="C11" s="329" t="s">
        <v>47</v>
      </c>
      <c r="D11" s="330"/>
      <c r="E11" s="331"/>
      <c r="F11" s="317">
        <v>45199</v>
      </c>
      <c r="G11" s="318"/>
      <c r="H11" s="318"/>
      <c r="I11" s="319"/>
      <c r="J11" s="317"/>
      <c r="K11" s="318"/>
      <c r="L11" s="318"/>
      <c r="M11" s="319"/>
      <c r="N11" s="317"/>
      <c r="O11" s="318"/>
      <c r="P11" s="318"/>
      <c r="Q11" s="319"/>
      <c r="R11" s="317"/>
      <c r="S11" s="318"/>
      <c r="T11" s="318"/>
      <c r="U11" s="319"/>
      <c r="V11" s="317"/>
      <c r="W11" s="318"/>
      <c r="X11" s="318"/>
      <c r="Y11" s="319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30</v>
      </c>
      <c r="K12" s="13" t="s">
        <v>5</v>
      </c>
      <c r="L12" s="14" t="s">
        <v>6</v>
      </c>
      <c r="M12" s="15" t="s">
        <v>18</v>
      </c>
      <c r="N12" s="12" t="s">
        <v>30</v>
      </c>
      <c r="O12" s="13" t="s">
        <v>5</v>
      </c>
      <c r="P12" s="14" t="s">
        <v>6</v>
      </c>
      <c r="Q12" s="15" t="s">
        <v>18</v>
      </c>
      <c r="R12" s="12" t="s">
        <v>30</v>
      </c>
      <c r="S12" s="13" t="s">
        <v>5</v>
      </c>
      <c r="T12" s="14" t="s">
        <v>6</v>
      </c>
      <c r="U12" s="15" t="s">
        <v>18</v>
      </c>
      <c r="V12" s="12" t="s">
        <v>30</v>
      </c>
      <c r="W12" s="13" t="s">
        <v>5</v>
      </c>
      <c r="X12" s="14" t="s">
        <v>6</v>
      </c>
      <c r="Y12" s="15" t="s">
        <v>18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/>
      <c r="K13" s="61"/>
      <c r="L13" s="17">
        <f t="shared" ref="L13:L20" si="5">SUM(K13,-J13)</f>
        <v>0</v>
      </c>
      <c r="M13" s="58"/>
      <c r="N13" s="52"/>
      <c r="O13" s="61"/>
      <c r="P13" s="17">
        <f>SUM(O13,-N13)</f>
        <v>0</v>
      </c>
      <c r="Q13" s="58"/>
      <c r="R13" s="52"/>
      <c r="S13" s="61"/>
      <c r="T13" s="17">
        <f>SUM(S13,-R13)</f>
        <v>0</v>
      </c>
      <c r="U13" s="58"/>
      <c r="V13" s="52"/>
      <c r="W13" s="61"/>
      <c r="X13" s="17">
        <f>SUM(W13,-V13)</f>
        <v>0</v>
      </c>
      <c r="Y13" s="58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/>
      <c r="K14" s="61"/>
      <c r="L14" s="17">
        <f t="shared" si="5"/>
        <v>0</v>
      </c>
      <c r="M14" s="58"/>
      <c r="N14" s="52"/>
      <c r="O14" s="61"/>
      <c r="P14" s="17">
        <f t="shared" ref="P14:P20" si="6">SUM(O14,-N14)</f>
        <v>0</v>
      </c>
      <c r="Q14" s="58"/>
      <c r="R14" s="52"/>
      <c r="S14" s="61"/>
      <c r="T14" s="17">
        <f t="shared" ref="T14:T20" si="7">SUM(S14,-R14)</f>
        <v>0</v>
      </c>
      <c r="U14" s="58"/>
      <c r="V14" s="52"/>
      <c r="W14" s="61"/>
      <c r="X14" s="17">
        <f t="shared" ref="X14:X20" si="8">SUM(W14,-V14)</f>
        <v>0</v>
      </c>
      <c r="Y14" s="58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/>
      <c r="K15" s="61"/>
      <c r="L15" s="17">
        <f t="shared" si="5"/>
        <v>0</v>
      </c>
      <c r="M15" s="58"/>
      <c r="N15" s="52"/>
      <c r="O15" s="61"/>
      <c r="P15" s="17">
        <f t="shared" si="6"/>
        <v>0</v>
      </c>
      <c r="Q15" s="58"/>
      <c r="R15" s="52"/>
      <c r="S15" s="61"/>
      <c r="T15" s="17">
        <f t="shared" si="7"/>
        <v>0</v>
      </c>
      <c r="U15" s="58"/>
      <c r="V15" s="52"/>
      <c r="W15" s="61"/>
      <c r="X15" s="17">
        <f t="shared" si="8"/>
        <v>0</v>
      </c>
      <c r="Y15" s="58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/>
      <c r="K16" s="61"/>
      <c r="L16" s="17">
        <f t="shared" si="5"/>
        <v>0</v>
      </c>
      <c r="M16" s="58"/>
      <c r="N16" s="52"/>
      <c r="O16" s="61"/>
      <c r="P16" s="17">
        <f t="shared" si="6"/>
        <v>0</v>
      </c>
      <c r="Q16" s="58"/>
      <c r="R16" s="52"/>
      <c r="S16" s="61"/>
      <c r="T16" s="17">
        <f t="shared" si="7"/>
        <v>0</v>
      </c>
      <c r="U16" s="58"/>
      <c r="V16" s="52"/>
      <c r="W16" s="61"/>
      <c r="X16" s="17">
        <f t="shared" si="8"/>
        <v>0</v>
      </c>
      <c r="Y16" s="58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87</v>
      </c>
      <c r="J17" s="52"/>
      <c r="K17" s="61"/>
      <c r="L17" s="17">
        <f t="shared" si="5"/>
        <v>0</v>
      </c>
      <c r="M17" s="63"/>
      <c r="N17" s="52"/>
      <c r="O17" s="61"/>
      <c r="P17" s="17">
        <f t="shared" si="6"/>
        <v>0</v>
      </c>
      <c r="Q17" s="63"/>
      <c r="R17" s="52"/>
      <c r="S17" s="61"/>
      <c r="T17" s="17">
        <f t="shared" si="7"/>
        <v>0</v>
      </c>
      <c r="U17" s="63"/>
      <c r="V17" s="52"/>
      <c r="W17" s="61"/>
      <c r="X17" s="17">
        <f t="shared" si="8"/>
        <v>0</v>
      </c>
      <c r="Y17" s="6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/>
      <c r="K18" s="61"/>
      <c r="L18" s="17">
        <f t="shared" si="5"/>
        <v>0</v>
      </c>
      <c r="M18" s="58"/>
      <c r="N18" s="52"/>
      <c r="O18" s="61"/>
      <c r="P18" s="17">
        <f t="shared" si="6"/>
        <v>0</v>
      </c>
      <c r="Q18" s="58"/>
      <c r="R18" s="52"/>
      <c r="S18" s="61"/>
      <c r="T18" s="17">
        <f t="shared" si="7"/>
        <v>0</v>
      </c>
      <c r="U18" s="58"/>
      <c r="V18" s="52"/>
      <c r="W18" s="61"/>
      <c r="X18" s="17">
        <f t="shared" si="8"/>
        <v>0</v>
      </c>
      <c r="Y18" s="58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0</v>
      </c>
      <c r="H19" s="17">
        <v>34</v>
      </c>
      <c r="I19" s="58" t="s">
        <v>87</v>
      </c>
      <c r="J19" s="52"/>
      <c r="K19" s="61"/>
      <c r="L19" s="17">
        <f t="shared" si="5"/>
        <v>0</v>
      </c>
      <c r="M19" s="58"/>
      <c r="N19" s="52"/>
      <c r="O19" s="61"/>
      <c r="P19" s="17">
        <f t="shared" si="6"/>
        <v>0</v>
      </c>
      <c r="Q19" s="58"/>
      <c r="R19" s="52"/>
      <c r="S19" s="61"/>
      <c r="T19" s="17">
        <f t="shared" si="7"/>
        <v>0</v>
      </c>
      <c r="U19" s="58"/>
      <c r="V19" s="52"/>
      <c r="W19" s="61"/>
      <c r="X19" s="17">
        <f t="shared" si="8"/>
        <v>0</v>
      </c>
      <c r="Y19" s="58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/>
      <c r="K20" s="61"/>
      <c r="L20" s="17">
        <f t="shared" si="5"/>
        <v>0</v>
      </c>
      <c r="M20" s="58"/>
      <c r="N20" s="52"/>
      <c r="O20" s="61"/>
      <c r="P20" s="17">
        <f t="shared" si="6"/>
        <v>0</v>
      </c>
      <c r="Q20" s="58"/>
      <c r="R20" s="52"/>
      <c r="S20" s="61"/>
      <c r="T20" s="17">
        <f t="shared" si="7"/>
        <v>0</v>
      </c>
      <c r="U20" s="58"/>
      <c r="V20" s="52"/>
      <c r="W20" s="61"/>
      <c r="X20" s="17">
        <f t="shared" si="8"/>
        <v>0</v>
      </c>
      <c r="Y20" s="58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-185.2</v>
      </c>
      <c r="H21" s="3">
        <v>68</v>
      </c>
      <c r="I21" s="25" t="s">
        <v>77</v>
      </c>
      <c r="J21" s="2">
        <f t="shared" ref="J21:L21" si="9">SUM(J13:J20)</f>
        <v>0</v>
      </c>
      <c r="K21" s="3">
        <f t="shared" si="9"/>
        <v>0</v>
      </c>
      <c r="L21" s="3">
        <f t="shared" si="9"/>
        <v>0</v>
      </c>
      <c r="M21" s="25" t="s">
        <v>15</v>
      </c>
      <c r="N21" s="2">
        <f>SUM(N13:N20)</f>
        <v>0</v>
      </c>
      <c r="O21" s="3">
        <f>SUM(O13:O20)</f>
        <v>0</v>
      </c>
      <c r="P21" s="3">
        <f>SUM(P13:P20)</f>
        <v>0</v>
      </c>
      <c r="Q21" s="25" t="s">
        <v>15</v>
      </c>
      <c r="R21" s="2">
        <f>SUM(R13:R20)</f>
        <v>0</v>
      </c>
      <c r="S21" s="3">
        <f>SUM(S13:S20)</f>
        <v>0</v>
      </c>
      <c r="T21" s="3">
        <f>SUM(T13:T20)</f>
        <v>0</v>
      </c>
      <c r="U21" s="25" t="s">
        <v>15</v>
      </c>
      <c r="V21" s="2">
        <f>SUM(V13:V20)</f>
        <v>0</v>
      </c>
      <c r="W21" s="3">
        <f>SUM(W13:W20)</f>
        <v>0</v>
      </c>
      <c r="X21" s="3">
        <f>SUM(X13:X20)</f>
        <v>0</v>
      </c>
      <c r="Y21" s="25" t="s">
        <v>15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3"/>
    </row>
    <row r="23" spans="3:25" ht="17.25" thickBot="1" x14ac:dyDescent="0.2">
      <c r="C23" s="329" t="s">
        <v>48</v>
      </c>
      <c r="D23" s="330"/>
      <c r="E23" s="331"/>
      <c r="F23" s="317">
        <v>45199</v>
      </c>
      <c r="G23" s="318"/>
      <c r="H23" s="318"/>
      <c r="I23" s="319"/>
      <c r="J23" s="317"/>
      <c r="K23" s="318"/>
      <c r="L23" s="318"/>
      <c r="M23" s="319"/>
      <c r="N23" s="317"/>
      <c r="O23" s="318"/>
      <c r="P23" s="318"/>
      <c r="Q23" s="319"/>
      <c r="R23" s="317"/>
      <c r="S23" s="318"/>
      <c r="T23" s="318"/>
      <c r="U23" s="319"/>
      <c r="V23" s="317"/>
      <c r="W23" s="318"/>
      <c r="X23" s="318"/>
      <c r="Y23" s="319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28</v>
      </c>
      <c r="K24" s="13" t="s">
        <v>5</v>
      </c>
      <c r="L24" s="14" t="s">
        <v>6</v>
      </c>
      <c r="M24" s="15" t="s">
        <v>18</v>
      </c>
      <c r="N24" s="12" t="s">
        <v>28</v>
      </c>
      <c r="O24" s="13" t="s">
        <v>5</v>
      </c>
      <c r="P24" s="14" t="s">
        <v>6</v>
      </c>
      <c r="Q24" s="15" t="s">
        <v>18</v>
      </c>
      <c r="R24" s="12" t="s">
        <v>28</v>
      </c>
      <c r="S24" s="13" t="s">
        <v>5</v>
      </c>
      <c r="T24" s="14" t="s">
        <v>6</v>
      </c>
      <c r="U24" s="15" t="s">
        <v>18</v>
      </c>
      <c r="V24" s="12" t="s">
        <v>28</v>
      </c>
      <c r="W24" s="13" t="s">
        <v>5</v>
      </c>
      <c r="X24" s="14" t="s">
        <v>6</v>
      </c>
      <c r="Y24" s="15" t="s">
        <v>18</v>
      </c>
    </row>
    <row r="25" spans="3:25" ht="17.25" thickBot="1" x14ac:dyDescent="0.2">
      <c r="C25" s="370"/>
      <c r="D25" s="371"/>
      <c r="E25" s="373"/>
      <c r="F25" s="43">
        <v>-5</v>
      </c>
      <c r="G25" s="55">
        <v>-4.84</v>
      </c>
      <c r="H25" s="26">
        <v>0.16000000000000014</v>
      </c>
      <c r="I25" s="44" t="s">
        <v>86</v>
      </c>
      <c r="J25" s="43"/>
      <c r="K25" s="55"/>
      <c r="L25" s="26">
        <f t="shared" ref="L25" si="10">SUM(K25,-J25)</f>
        <v>0</v>
      </c>
      <c r="M25" s="44"/>
      <c r="N25" s="43"/>
      <c r="O25" s="55"/>
      <c r="P25" s="26">
        <f>SUM(O25,-N25)</f>
        <v>0</v>
      </c>
      <c r="Q25" s="44"/>
      <c r="R25" s="43"/>
      <c r="S25" s="55"/>
      <c r="T25" s="26">
        <f>SUM(S25,-R25)</f>
        <v>0</v>
      </c>
      <c r="U25" s="44"/>
      <c r="V25" s="43"/>
      <c r="W25" s="55"/>
      <c r="X25" s="26">
        <f>SUM(W25,-V25)</f>
        <v>0</v>
      </c>
      <c r="Y25" s="4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3"/>
    </row>
    <row r="27" spans="3:25" ht="17.25" thickBot="1" x14ac:dyDescent="0.2">
      <c r="C27" s="329" t="s">
        <v>49</v>
      </c>
      <c r="D27" s="330"/>
      <c r="E27" s="331"/>
      <c r="F27" s="317">
        <v>45199</v>
      </c>
      <c r="G27" s="318"/>
      <c r="H27" s="318"/>
      <c r="I27" s="319"/>
      <c r="J27" s="317"/>
      <c r="K27" s="318"/>
      <c r="L27" s="318"/>
      <c r="M27" s="319"/>
      <c r="N27" s="317"/>
      <c r="O27" s="318"/>
      <c r="P27" s="318"/>
      <c r="Q27" s="319"/>
      <c r="R27" s="317"/>
      <c r="S27" s="318"/>
      <c r="T27" s="318"/>
      <c r="U27" s="319"/>
      <c r="V27" s="317"/>
      <c r="W27" s="318"/>
      <c r="X27" s="318"/>
      <c r="Y27" s="319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32</v>
      </c>
      <c r="K28" s="13" t="s">
        <v>5</v>
      </c>
      <c r="L28" s="14" t="s">
        <v>6</v>
      </c>
      <c r="M28" s="15" t="s">
        <v>18</v>
      </c>
      <c r="N28" s="27" t="s">
        <v>32</v>
      </c>
      <c r="O28" s="13" t="s">
        <v>5</v>
      </c>
      <c r="P28" s="14" t="s">
        <v>6</v>
      </c>
      <c r="Q28" s="15" t="s">
        <v>18</v>
      </c>
      <c r="R28" s="27" t="s">
        <v>32</v>
      </c>
      <c r="S28" s="13" t="s">
        <v>5</v>
      </c>
      <c r="T28" s="14" t="s">
        <v>6</v>
      </c>
      <c r="U28" s="15" t="s">
        <v>18</v>
      </c>
      <c r="V28" s="27" t="s">
        <v>32</v>
      </c>
      <c r="W28" s="13" t="s">
        <v>5</v>
      </c>
      <c r="X28" s="14" t="s">
        <v>6</v>
      </c>
      <c r="Y28" s="15" t="s">
        <v>18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21.2</v>
      </c>
      <c r="H29" s="309">
        <v>-22.599999999999998</v>
      </c>
      <c r="I29" s="311" t="s">
        <v>72</v>
      </c>
      <c r="J29" s="59"/>
      <c r="K29" s="320"/>
      <c r="L29" s="309">
        <f t="shared" ref="L29" si="11">SUM(K29,-J29)</f>
        <v>0</v>
      </c>
      <c r="M29" s="311"/>
      <c r="N29" s="59"/>
      <c r="O29" s="320"/>
      <c r="P29" s="309">
        <f>SUM(O29,-N29)</f>
        <v>0</v>
      </c>
      <c r="Q29" s="311"/>
      <c r="R29" s="59"/>
      <c r="S29" s="320"/>
      <c r="T29" s="309">
        <f>SUM(S29,-R29)</f>
        <v>0</v>
      </c>
      <c r="U29" s="311"/>
      <c r="V29" s="59"/>
      <c r="W29" s="320"/>
      <c r="X29" s="309">
        <f>SUM(W29,-V29)</f>
        <v>0</v>
      </c>
      <c r="Y29" s="311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/>
      <c r="K30" s="321"/>
      <c r="L30" s="322"/>
      <c r="M30" s="323"/>
      <c r="N30" s="57"/>
      <c r="O30" s="321"/>
      <c r="P30" s="322"/>
      <c r="Q30" s="323"/>
      <c r="R30" s="57"/>
      <c r="S30" s="321"/>
      <c r="T30" s="322"/>
      <c r="U30" s="323"/>
      <c r="V30" s="57"/>
      <c r="W30" s="321"/>
      <c r="X30" s="322"/>
      <c r="Y30" s="323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/>
      <c r="K31" s="320"/>
      <c r="L31" s="309">
        <f t="shared" ref="L31" si="12">SUM(K31,-J31)</f>
        <v>0</v>
      </c>
      <c r="M31" s="311"/>
      <c r="N31" s="59"/>
      <c r="O31" s="320"/>
      <c r="P31" s="309">
        <f t="shared" ref="P31" si="13">SUM(O31,-N31)</f>
        <v>0</v>
      </c>
      <c r="Q31" s="311"/>
      <c r="R31" s="59"/>
      <c r="S31" s="320"/>
      <c r="T31" s="309">
        <f t="shared" ref="T31" si="14">SUM(S31,-R31)</f>
        <v>0</v>
      </c>
      <c r="U31" s="311"/>
      <c r="V31" s="59"/>
      <c r="W31" s="320"/>
      <c r="X31" s="309">
        <f t="shared" ref="X31" si="15">SUM(W31,-V31)</f>
        <v>0</v>
      </c>
      <c r="Y31" s="31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/>
      <c r="K32" s="321"/>
      <c r="L32" s="322"/>
      <c r="M32" s="323"/>
      <c r="N32" s="57"/>
      <c r="O32" s="321"/>
      <c r="P32" s="322"/>
      <c r="Q32" s="323"/>
      <c r="R32" s="57"/>
      <c r="S32" s="321"/>
      <c r="T32" s="322"/>
      <c r="U32" s="323"/>
      <c r="V32" s="57"/>
      <c r="W32" s="321"/>
      <c r="X32" s="322"/>
      <c r="Y32" s="323"/>
    </row>
    <row r="33" spans="3:25" ht="16.5" x14ac:dyDescent="0.15">
      <c r="C33" s="350"/>
      <c r="D33" s="347" t="s">
        <v>36</v>
      </c>
      <c r="E33" s="85" t="s">
        <v>11</v>
      </c>
      <c r="F33" s="59">
        <v>39</v>
      </c>
      <c r="G33" s="84">
        <v>35.700000000000003</v>
      </c>
      <c r="H33" s="309">
        <v>-3.2999999999999972</v>
      </c>
      <c r="I33" s="311" t="s">
        <v>92</v>
      </c>
      <c r="J33" s="59"/>
      <c r="K33" s="84"/>
      <c r="L33" s="309">
        <f t="shared" ref="L33" si="16">SUM(K33,-J33)</f>
        <v>0</v>
      </c>
      <c r="M33" s="311"/>
      <c r="N33" s="59"/>
      <c r="O33" s="84"/>
      <c r="P33" s="309">
        <f t="shared" ref="P33" si="17">SUM(O33,-N33)</f>
        <v>0</v>
      </c>
      <c r="Q33" s="311"/>
      <c r="R33" s="59"/>
      <c r="S33" s="84"/>
      <c r="T33" s="309">
        <f t="shared" ref="T33" si="18">SUM(S33,-R33)</f>
        <v>0</v>
      </c>
      <c r="U33" s="311"/>
      <c r="V33" s="59"/>
      <c r="W33" s="84"/>
      <c r="X33" s="309">
        <f t="shared" ref="X33" si="19">SUM(W33,-V33)</f>
        <v>0</v>
      </c>
      <c r="Y33" s="311"/>
    </row>
    <row r="34" spans="3:25" ht="16.5" x14ac:dyDescent="0.15">
      <c r="C34" s="350"/>
      <c r="D34" s="348"/>
      <c r="E34" s="344" t="s">
        <v>58</v>
      </c>
      <c r="F34" s="50">
        <v>0.25</v>
      </c>
      <c r="G34" s="56">
        <v>0.23</v>
      </c>
      <c r="H34" s="322"/>
      <c r="I34" s="323"/>
      <c r="J34" s="50"/>
      <c r="K34" s="64"/>
      <c r="L34" s="322"/>
      <c r="M34" s="323"/>
      <c r="N34" s="50"/>
      <c r="O34" s="64"/>
      <c r="P34" s="322"/>
      <c r="Q34" s="323"/>
      <c r="R34" s="50"/>
      <c r="S34" s="64"/>
      <c r="T34" s="322"/>
      <c r="U34" s="323"/>
      <c r="V34" s="50"/>
      <c r="W34" s="64"/>
      <c r="X34" s="322"/>
      <c r="Y34" s="323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/>
      <c r="K35" s="29"/>
      <c r="L35" s="29"/>
      <c r="M35" s="30"/>
      <c r="N35" s="28"/>
      <c r="O35" s="29"/>
      <c r="P35" s="29"/>
      <c r="Q35" s="30"/>
      <c r="R35" s="28"/>
      <c r="S35" s="29"/>
      <c r="T35" s="29"/>
      <c r="U35" s="30"/>
      <c r="V35" s="28"/>
      <c r="W35" s="29"/>
      <c r="X35" s="29"/>
      <c r="Y35" s="30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/>
      <c r="K36" s="32"/>
      <c r="L36" s="32"/>
      <c r="M36" s="33"/>
      <c r="N36" s="31"/>
      <c r="O36" s="32"/>
      <c r="P36" s="32"/>
      <c r="Q36" s="33"/>
      <c r="R36" s="31"/>
      <c r="S36" s="32"/>
      <c r="T36" s="32"/>
      <c r="U36" s="33"/>
      <c r="V36" s="31"/>
      <c r="W36" s="32"/>
      <c r="X36" s="32"/>
      <c r="Y36" s="33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0.3</v>
      </c>
      <c r="H37" s="17">
        <v>-12.7</v>
      </c>
      <c r="I37" s="58" t="s">
        <v>70</v>
      </c>
      <c r="J37" s="52"/>
      <c r="K37" s="61"/>
      <c r="L37" s="17">
        <f t="shared" ref="L37" si="20">SUM(K37,-J37)</f>
        <v>0</v>
      </c>
      <c r="M37" s="58"/>
      <c r="N37" s="52"/>
      <c r="O37" s="61"/>
      <c r="P37" s="17">
        <f t="shared" ref="P37" si="21">SUM(O37,-N37)</f>
        <v>0</v>
      </c>
      <c r="Q37" s="58"/>
      <c r="R37" s="52"/>
      <c r="S37" s="61"/>
      <c r="T37" s="17">
        <f t="shared" ref="T37" si="22">SUM(S37,-R37)</f>
        <v>0</v>
      </c>
      <c r="U37" s="58"/>
      <c r="V37" s="52"/>
      <c r="W37" s="61"/>
      <c r="X37" s="17">
        <f t="shared" ref="X37" si="23">SUM(W37,-V37)</f>
        <v>0</v>
      </c>
      <c r="Y37" s="58"/>
    </row>
    <row r="38" spans="3:25" ht="17.25" thickBot="1" x14ac:dyDescent="0.2">
      <c r="C38" s="351"/>
      <c r="D38" s="357" t="s">
        <v>20</v>
      </c>
      <c r="E38" s="358"/>
      <c r="F38" s="2">
        <v>150.19999999999999</v>
      </c>
      <c r="G38" s="3">
        <v>111.6</v>
      </c>
      <c r="H38" s="3">
        <v>-38.599999999999994</v>
      </c>
      <c r="I38" s="25"/>
      <c r="J38" s="2">
        <f t="shared" ref="J38" si="24">SUM(J29,J31,J33,J37)</f>
        <v>0</v>
      </c>
      <c r="K38" s="3">
        <f t="shared" ref="K38" si="25">SUM(K29:K33,K37)</f>
        <v>0</v>
      </c>
      <c r="L38" s="3">
        <f t="shared" ref="L38" si="26">SUM(L29:L34,L37)</f>
        <v>0</v>
      </c>
      <c r="M38" s="25"/>
      <c r="N38" s="2">
        <f>SUM(N29,N31,N33,N37)</f>
        <v>0</v>
      </c>
      <c r="O38" s="3">
        <f>SUM(O29:O33,O37)</f>
        <v>0</v>
      </c>
      <c r="P38" s="3">
        <f>SUM(P29:P34,P37)</f>
        <v>0</v>
      </c>
      <c r="Q38" s="25"/>
      <c r="R38" s="2">
        <f>SUM(R29,R31,R33,R37)</f>
        <v>0</v>
      </c>
      <c r="S38" s="3">
        <f>SUM(S29:S33,S37)</f>
        <v>0</v>
      </c>
      <c r="T38" s="3">
        <f>SUM(T29:T34,T37)</f>
        <v>0</v>
      </c>
      <c r="U38" s="25"/>
      <c r="V38" s="2">
        <f>SUM(V29,V31,V33,V37)</f>
        <v>0</v>
      </c>
      <c r="W38" s="3">
        <f>SUM(W29:W33,W37)</f>
        <v>0</v>
      </c>
      <c r="X38" s="3">
        <f>SUM(X29:X34,X37)</f>
        <v>0</v>
      </c>
      <c r="Y38" s="25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3"/>
    </row>
    <row r="40" spans="3:25" ht="17.25" thickBot="1" x14ac:dyDescent="0.2">
      <c r="C40" s="329" t="s">
        <v>50</v>
      </c>
      <c r="D40" s="330"/>
      <c r="E40" s="331"/>
      <c r="F40" s="304">
        <v>45199</v>
      </c>
      <c r="G40" s="305"/>
      <c r="H40" s="305"/>
      <c r="I40" s="306"/>
      <c r="J40" s="304"/>
      <c r="K40" s="305"/>
      <c r="L40" s="305"/>
      <c r="M40" s="306"/>
      <c r="N40" s="304"/>
      <c r="O40" s="305"/>
      <c r="P40" s="305"/>
      <c r="Q40" s="306"/>
      <c r="R40" s="304"/>
      <c r="S40" s="305"/>
      <c r="T40" s="305"/>
      <c r="U40" s="306"/>
      <c r="V40" s="304"/>
      <c r="W40" s="305"/>
      <c r="X40" s="305"/>
      <c r="Y40" s="306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40</v>
      </c>
      <c r="K41" s="13" t="s">
        <v>5</v>
      </c>
      <c r="L41" s="14" t="s">
        <v>6</v>
      </c>
      <c r="M41" s="15" t="s">
        <v>18</v>
      </c>
      <c r="N41" s="46" t="s">
        <v>40</v>
      </c>
      <c r="O41" s="13" t="s">
        <v>5</v>
      </c>
      <c r="P41" s="14" t="s">
        <v>6</v>
      </c>
      <c r="Q41" s="15" t="s">
        <v>18</v>
      </c>
      <c r="R41" s="46" t="s">
        <v>40</v>
      </c>
      <c r="S41" s="13" t="s">
        <v>5</v>
      </c>
      <c r="T41" s="14" t="s">
        <v>6</v>
      </c>
      <c r="U41" s="15" t="s">
        <v>18</v>
      </c>
      <c r="V41" s="46" t="s">
        <v>40</v>
      </c>
      <c r="W41" s="13" t="s">
        <v>5</v>
      </c>
      <c r="X41" s="14" t="s">
        <v>6</v>
      </c>
      <c r="Y41" s="15" t="s">
        <v>18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/>
      <c r="K42" s="307"/>
      <c r="L42" s="309">
        <f t="shared" ref="L42" si="27">SUM(K42,-J42)</f>
        <v>0</v>
      </c>
      <c r="M42" s="311"/>
      <c r="N42" s="51"/>
      <c r="O42" s="307"/>
      <c r="P42" s="309">
        <f>SUM(O42,-N42)</f>
        <v>0</v>
      </c>
      <c r="Q42" s="311"/>
      <c r="R42" s="51"/>
      <c r="S42" s="307"/>
      <c r="T42" s="309">
        <f>SUM(S42,-R42)</f>
        <v>0</v>
      </c>
      <c r="U42" s="311"/>
      <c r="V42" s="51"/>
      <c r="W42" s="307"/>
      <c r="X42" s="309">
        <f>SUM(W42,-V42)</f>
        <v>0</v>
      </c>
      <c r="Y42" s="311"/>
    </row>
    <row r="43" spans="3:25" ht="17.25" thickBot="1" x14ac:dyDescent="0.2">
      <c r="C43" s="375"/>
      <c r="D43" s="376"/>
      <c r="E43" s="343"/>
      <c r="F43" s="42">
        <v>208</v>
      </c>
      <c r="G43" s="308"/>
      <c r="H43" s="310"/>
      <c r="I43" s="312"/>
      <c r="J43" s="42"/>
      <c r="K43" s="308"/>
      <c r="L43" s="310"/>
      <c r="M43" s="312"/>
      <c r="N43" s="42"/>
      <c r="O43" s="308"/>
      <c r="P43" s="310"/>
      <c r="Q43" s="312"/>
      <c r="R43" s="42"/>
      <c r="S43" s="308"/>
      <c r="T43" s="310"/>
      <c r="U43" s="312"/>
      <c r="V43" s="42"/>
      <c r="W43" s="308"/>
      <c r="X43" s="310"/>
      <c r="Y43" s="312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3"/>
    </row>
    <row r="45" spans="3:25" ht="17.25" thickBot="1" x14ac:dyDescent="0.2">
      <c r="C45" s="329" t="s">
        <v>51</v>
      </c>
      <c r="D45" s="330"/>
      <c r="E45" s="331"/>
      <c r="F45" s="304">
        <v>45199</v>
      </c>
      <c r="G45" s="305"/>
      <c r="H45" s="305"/>
      <c r="I45" s="306"/>
      <c r="J45" s="304"/>
      <c r="K45" s="305"/>
      <c r="L45" s="305"/>
      <c r="M45" s="306"/>
      <c r="N45" s="304"/>
      <c r="O45" s="305"/>
      <c r="P45" s="305"/>
      <c r="Q45" s="306"/>
      <c r="R45" s="304"/>
      <c r="S45" s="305"/>
      <c r="T45" s="305"/>
      <c r="U45" s="306"/>
      <c r="V45" s="304"/>
      <c r="W45" s="305"/>
      <c r="X45" s="305"/>
      <c r="Y45" s="306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45</v>
      </c>
      <c r="K46" s="13" t="s">
        <v>5</v>
      </c>
      <c r="L46" s="14" t="s">
        <v>6</v>
      </c>
      <c r="M46" s="15" t="s">
        <v>18</v>
      </c>
      <c r="N46" s="37" t="s">
        <v>45</v>
      </c>
      <c r="O46" s="13" t="s">
        <v>5</v>
      </c>
      <c r="P46" s="14" t="s">
        <v>6</v>
      </c>
      <c r="Q46" s="15" t="s">
        <v>18</v>
      </c>
      <c r="R46" s="37" t="s">
        <v>45</v>
      </c>
      <c r="S46" s="13" t="s">
        <v>5</v>
      </c>
      <c r="T46" s="14" t="s">
        <v>6</v>
      </c>
      <c r="U46" s="15" t="s">
        <v>18</v>
      </c>
      <c r="V46" s="37" t="s">
        <v>45</v>
      </c>
      <c r="W46" s="13" t="s">
        <v>5</v>
      </c>
      <c r="X46" s="14" t="s">
        <v>6</v>
      </c>
      <c r="Y46" s="15" t="s">
        <v>18</v>
      </c>
    </row>
    <row r="47" spans="3:25" ht="16.5" x14ac:dyDescent="0.15">
      <c r="C47" s="325"/>
      <c r="D47" s="326"/>
      <c r="E47" s="335" t="s">
        <v>56</v>
      </c>
      <c r="F47" s="51">
        <v>29.4</v>
      </c>
      <c r="G47" s="307">
        <v>29.8</v>
      </c>
      <c r="H47" s="309">
        <v>0.40000000000000213</v>
      </c>
      <c r="I47" s="311" t="s">
        <v>87</v>
      </c>
      <c r="J47" s="51"/>
      <c r="K47" s="307"/>
      <c r="L47" s="309">
        <f t="shared" ref="L47" si="28">SUM(K47,-J47)</f>
        <v>0</v>
      </c>
      <c r="M47" s="311"/>
      <c r="N47" s="51"/>
      <c r="O47" s="307"/>
      <c r="P47" s="309">
        <f>SUM(O47,-N47)</f>
        <v>0</v>
      </c>
      <c r="Q47" s="311"/>
      <c r="R47" s="51"/>
      <c r="S47" s="307"/>
      <c r="T47" s="309">
        <f>SUM(S47,-R47)</f>
        <v>0</v>
      </c>
      <c r="U47" s="311"/>
      <c r="V47" s="51"/>
      <c r="W47" s="307"/>
      <c r="X47" s="309">
        <f>SUM(W47,-V47)</f>
        <v>0</v>
      </c>
      <c r="Y47" s="311"/>
    </row>
    <row r="48" spans="3:25" ht="17.25" thickBot="1" x14ac:dyDescent="0.2">
      <c r="C48" s="333"/>
      <c r="D48" s="334"/>
      <c r="E48" s="336"/>
      <c r="F48" s="60">
        <v>0.65</v>
      </c>
      <c r="G48" s="308"/>
      <c r="H48" s="310"/>
      <c r="I48" s="312"/>
      <c r="J48" s="60"/>
      <c r="K48" s="308"/>
      <c r="L48" s="310"/>
      <c r="M48" s="312"/>
      <c r="N48" s="60"/>
      <c r="O48" s="308"/>
      <c r="P48" s="310"/>
      <c r="Q48" s="312"/>
      <c r="R48" s="60"/>
      <c r="S48" s="308"/>
      <c r="T48" s="310"/>
      <c r="U48" s="312"/>
      <c r="V48" s="60"/>
      <c r="W48" s="308"/>
      <c r="X48" s="310"/>
      <c r="Y48" s="312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3"/>
    </row>
    <row r="50" spans="1:25" ht="17.25" thickBot="1" x14ac:dyDescent="0.2">
      <c r="C50" s="329" t="s">
        <v>52</v>
      </c>
      <c r="D50" s="330"/>
      <c r="E50" s="331"/>
      <c r="F50" s="304">
        <v>45199</v>
      </c>
      <c r="G50" s="305"/>
      <c r="H50" s="305"/>
      <c r="I50" s="306"/>
      <c r="J50" s="304"/>
      <c r="K50" s="305"/>
      <c r="L50" s="305"/>
      <c r="M50" s="306"/>
      <c r="N50" s="304"/>
      <c r="O50" s="305"/>
      <c r="P50" s="305"/>
      <c r="Q50" s="306"/>
      <c r="R50" s="304"/>
      <c r="S50" s="305"/>
      <c r="T50" s="305"/>
      <c r="U50" s="306"/>
      <c r="V50" s="304"/>
      <c r="W50" s="305"/>
      <c r="X50" s="305"/>
      <c r="Y50" s="306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44</v>
      </c>
      <c r="K51" s="39" t="s">
        <v>5</v>
      </c>
      <c r="L51" s="40" t="s">
        <v>6</v>
      </c>
      <c r="M51" s="41" t="s">
        <v>43</v>
      </c>
      <c r="N51" s="37" t="s">
        <v>44</v>
      </c>
      <c r="O51" s="39" t="s">
        <v>5</v>
      </c>
      <c r="P51" s="40" t="s">
        <v>6</v>
      </c>
      <c r="Q51" s="41" t="s">
        <v>43</v>
      </c>
      <c r="R51" s="37" t="s">
        <v>44</v>
      </c>
      <c r="S51" s="39" t="s">
        <v>5</v>
      </c>
      <c r="T51" s="40" t="s">
        <v>6</v>
      </c>
      <c r="U51" s="41" t="s">
        <v>43</v>
      </c>
      <c r="V51" s="37" t="s">
        <v>44</v>
      </c>
      <c r="W51" s="39" t="s">
        <v>5</v>
      </c>
      <c r="X51" s="40" t="s">
        <v>6</v>
      </c>
      <c r="Y51" s="41" t="s">
        <v>43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/>
      <c r="K52" s="61"/>
      <c r="L52" s="17">
        <f t="shared" ref="L52" si="29">SUM(K52,-J52)</f>
        <v>0</v>
      </c>
      <c r="M52" s="48" t="s">
        <v>15</v>
      </c>
      <c r="N52" s="52"/>
      <c r="O52" s="61"/>
      <c r="P52" s="17">
        <f>SUM(O52,-N52)</f>
        <v>0</v>
      </c>
      <c r="Q52" s="48" t="s">
        <v>15</v>
      </c>
      <c r="R52" s="52"/>
      <c r="S52" s="61"/>
      <c r="T52" s="17">
        <f>SUM(S52,-R52)</f>
        <v>0</v>
      </c>
      <c r="U52" s="48" t="s">
        <v>15</v>
      </c>
      <c r="V52" s="52"/>
      <c r="W52" s="61"/>
      <c r="X52" s="17">
        <f>SUM(W52,-V52)</f>
        <v>0</v>
      </c>
      <c r="Y52" s="48" t="s">
        <v>15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22.8</v>
      </c>
      <c r="H53" s="68" t="s">
        <v>77</v>
      </c>
      <c r="I53" s="69" t="s">
        <v>69</v>
      </c>
      <c r="J53" s="66"/>
      <c r="K53" s="67"/>
      <c r="L53" s="68" t="s">
        <v>15</v>
      </c>
      <c r="M53" s="69"/>
      <c r="N53" s="66"/>
      <c r="O53" s="67"/>
      <c r="P53" s="68" t="s">
        <v>15</v>
      </c>
      <c r="Q53" s="69"/>
      <c r="R53" s="66"/>
      <c r="S53" s="67"/>
      <c r="T53" s="68" t="s">
        <v>15</v>
      </c>
      <c r="U53" s="69"/>
      <c r="V53" s="66"/>
      <c r="W53" s="67"/>
      <c r="X53" s="68" t="s">
        <v>15</v>
      </c>
      <c r="Y53" s="69"/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&amp;"メイリオ,ボールド"&amp;22日別の優先給電ルールに基づく抑制、調整状況（2023年9月）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0043-6F7E-4892-88A4-0133C240E428}">
  <sheetPr>
    <tabColor rgb="FFFFC000"/>
  </sheetPr>
  <dimension ref="B1:O69"/>
  <sheetViews>
    <sheetView showGridLines="0" view="pageBreakPreview" zoomScale="70" zoomScaleNormal="70" zoomScaleSheetLayoutView="70" workbookViewId="0">
      <selection activeCell="E22" sqref="E22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45200</v>
      </c>
      <c r="G3" s="92" t="s">
        <v>98</v>
      </c>
      <c r="H3" s="93">
        <v>45201</v>
      </c>
      <c r="I3" s="92" t="s">
        <v>100</v>
      </c>
      <c r="J3" s="93">
        <v>45205</v>
      </c>
      <c r="K3" s="92" t="s">
        <v>147</v>
      </c>
      <c r="L3" s="93">
        <v>45206</v>
      </c>
      <c r="M3" s="92" t="s">
        <v>147</v>
      </c>
      <c r="N3" s="93">
        <v>45209</v>
      </c>
      <c r="O3" s="92" t="s">
        <v>147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118.8</v>
      </c>
      <c r="G5" s="269" t="s">
        <v>109</v>
      </c>
      <c r="H5" s="102">
        <v>108.5</v>
      </c>
      <c r="I5" s="269" t="s">
        <v>109</v>
      </c>
      <c r="J5" s="102">
        <v>120.8</v>
      </c>
      <c r="K5" s="269" t="s">
        <v>109</v>
      </c>
      <c r="L5" s="102">
        <v>118.9</v>
      </c>
      <c r="M5" s="269" t="s">
        <v>109</v>
      </c>
      <c r="N5" s="102">
        <v>106.5</v>
      </c>
      <c r="O5" s="269" t="s">
        <v>109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94.4</v>
      </c>
      <c r="G6" s="270"/>
      <c r="H6" s="106">
        <v>109.4</v>
      </c>
      <c r="I6" s="270"/>
      <c r="J6" s="106">
        <v>156.19999999999999</v>
      </c>
      <c r="K6" s="270"/>
      <c r="L6" s="106">
        <v>70.599999999999994</v>
      </c>
      <c r="M6" s="270"/>
      <c r="N6" s="106">
        <v>76.3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409.5</v>
      </c>
      <c r="G7" s="270"/>
      <c r="H7" s="110">
        <v>409.5</v>
      </c>
      <c r="I7" s="270"/>
      <c r="J7" s="110">
        <v>410.6</v>
      </c>
      <c r="K7" s="270"/>
      <c r="L7" s="110">
        <v>410.7</v>
      </c>
      <c r="M7" s="270"/>
      <c r="N7" s="110">
        <v>408.6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24.700000000000205</v>
      </c>
      <c r="G8" s="270"/>
      <c r="H8" s="114">
        <v>21.200000000000035</v>
      </c>
      <c r="I8" s="270"/>
      <c r="J8" s="114">
        <v>17.700000000000294</v>
      </c>
      <c r="K8" s="270"/>
      <c r="L8" s="114">
        <v>21.000000000000092</v>
      </c>
      <c r="M8" s="270"/>
      <c r="N8" s="114">
        <v>30.5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15.9</v>
      </c>
      <c r="G9" s="270"/>
      <c r="H9" s="118">
        <v>15.9</v>
      </c>
      <c r="I9" s="270"/>
      <c r="J9" s="118">
        <v>15.5</v>
      </c>
      <c r="K9" s="270"/>
      <c r="L9" s="118">
        <v>15.5</v>
      </c>
      <c r="M9" s="270"/>
      <c r="N9" s="118">
        <v>14.9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32.5</v>
      </c>
      <c r="G10" s="270"/>
      <c r="H10" s="122">
        <v>32.5</v>
      </c>
      <c r="I10" s="270"/>
      <c r="J10" s="122">
        <v>30</v>
      </c>
      <c r="K10" s="270"/>
      <c r="L10" s="122">
        <v>29.6</v>
      </c>
      <c r="M10" s="270"/>
      <c r="N10" s="122">
        <v>29.6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22</v>
      </c>
      <c r="G11" s="270"/>
      <c r="H11" s="126">
        <v>22.7</v>
      </c>
      <c r="I11" s="270"/>
      <c r="J11" s="126">
        <v>22.4</v>
      </c>
      <c r="K11" s="270"/>
      <c r="L11" s="126">
        <v>23.1</v>
      </c>
      <c r="M11" s="270"/>
      <c r="N11" s="126">
        <v>21.8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812.2</v>
      </c>
      <c r="G12" s="270"/>
      <c r="H12" s="129">
        <v>859.6</v>
      </c>
      <c r="I12" s="270"/>
      <c r="J12" s="129">
        <v>844.2</v>
      </c>
      <c r="K12" s="270"/>
      <c r="L12" s="129">
        <v>399.7</v>
      </c>
      <c r="M12" s="270"/>
      <c r="N12" s="129">
        <v>840.9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12.6</v>
      </c>
      <c r="G13" s="270"/>
      <c r="H13" s="129">
        <v>12.6</v>
      </c>
      <c r="I13" s="270"/>
      <c r="J13" s="129">
        <v>2.6</v>
      </c>
      <c r="K13" s="270"/>
      <c r="L13" s="129">
        <v>5.3</v>
      </c>
      <c r="M13" s="270"/>
      <c r="N13" s="129">
        <v>14.5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109</v>
      </c>
      <c r="G14" s="270"/>
      <c r="H14" s="133">
        <v>78.8</v>
      </c>
      <c r="I14" s="270"/>
      <c r="J14" s="133">
        <v>106.8</v>
      </c>
      <c r="K14" s="270"/>
      <c r="L14" s="133">
        <v>323</v>
      </c>
      <c r="M14" s="270"/>
      <c r="N14" s="133">
        <v>109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1651.6000000000001</v>
      </c>
      <c r="G15" s="270"/>
      <c r="H15" s="135">
        <v>1670.7</v>
      </c>
      <c r="I15" s="270"/>
      <c r="J15" s="135">
        <v>1726.8000000000002</v>
      </c>
      <c r="K15" s="270"/>
      <c r="L15" s="135">
        <v>1417.4</v>
      </c>
      <c r="M15" s="270"/>
      <c r="N15" s="135">
        <v>1652.6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855</v>
      </c>
      <c r="G16" s="270"/>
      <c r="H16" s="140">
        <v>1055</v>
      </c>
      <c r="I16" s="270"/>
      <c r="J16" s="140">
        <v>953.5</v>
      </c>
      <c r="K16" s="270"/>
      <c r="L16" s="140">
        <v>859.2</v>
      </c>
      <c r="M16" s="270"/>
      <c r="N16" s="140">
        <v>953.5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-185.2</v>
      </c>
      <c r="G17" s="270"/>
      <c r="H17" s="143">
        <v>-185.2</v>
      </c>
      <c r="I17" s="270"/>
      <c r="J17" s="143">
        <v>-219.2</v>
      </c>
      <c r="K17" s="270"/>
      <c r="L17" s="143">
        <v>-253.2</v>
      </c>
      <c r="M17" s="270"/>
      <c r="N17" s="143">
        <v>-201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-4.8</v>
      </c>
      <c r="G18" s="270"/>
      <c r="H18" s="146">
        <v>-4.8</v>
      </c>
      <c r="I18" s="270"/>
      <c r="J18" s="146">
        <v>-4.8</v>
      </c>
      <c r="K18" s="270"/>
      <c r="L18" s="146">
        <v>-4.8</v>
      </c>
      <c r="M18" s="270"/>
      <c r="N18" s="146">
        <v>-4.8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-193</v>
      </c>
      <c r="G19" s="270"/>
      <c r="H19" s="149">
        <v>-236</v>
      </c>
      <c r="I19" s="270"/>
      <c r="J19" s="149">
        <v>-236</v>
      </c>
      <c r="K19" s="270"/>
      <c r="L19" s="149">
        <v>-182.1</v>
      </c>
      <c r="M19" s="270"/>
      <c r="N19" s="149">
        <v>-210.5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11.1</v>
      </c>
      <c r="K20" s="270"/>
      <c r="L20" s="152">
        <v>-10.9</v>
      </c>
      <c r="M20" s="270"/>
      <c r="N20" s="152">
        <v>-0.4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1238</v>
      </c>
      <c r="G21" s="271"/>
      <c r="H21" s="154">
        <v>1481</v>
      </c>
      <c r="I21" s="271"/>
      <c r="J21" s="154">
        <v>1402.4</v>
      </c>
      <c r="K21" s="271"/>
      <c r="L21" s="154">
        <v>1310.2</v>
      </c>
      <c r="M21" s="271"/>
      <c r="N21" s="154">
        <v>1370.2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102</v>
      </c>
      <c r="H22" s="98" t="s">
        <v>103</v>
      </c>
      <c r="I22" s="97" t="s">
        <v>102</v>
      </c>
      <c r="J22" s="98" t="s">
        <v>103</v>
      </c>
      <c r="K22" s="97" t="s">
        <v>102</v>
      </c>
      <c r="L22" s="98" t="s">
        <v>103</v>
      </c>
      <c r="M22" s="97" t="s">
        <v>102</v>
      </c>
      <c r="N22" s="98" t="s">
        <v>103</v>
      </c>
      <c r="O22" s="97" t="s">
        <v>102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1651.6000000000001</v>
      </c>
      <c r="G23" s="252"/>
      <c r="H23" s="159">
        <v>1670.7</v>
      </c>
      <c r="I23" s="252"/>
      <c r="J23" s="159">
        <v>1726.8000000000002</v>
      </c>
      <c r="K23" s="252"/>
      <c r="L23" s="159">
        <v>1417.4</v>
      </c>
      <c r="M23" s="252"/>
      <c r="N23" s="159">
        <v>1652.6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1238</v>
      </c>
      <c r="G24" s="253"/>
      <c r="H24" s="161">
        <v>1481</v>
      </c>
      <c r="I24" s="253"/>
      <c r="J24" s="161">
        <v>1402.4</v>
      </c>
      <c r="K24" s="253"/>
      <c r="L24" s="161">
        <v>1310.2</v>
      </c>
      <c r="M24" s="253"/>
      <c r="N24" s="161">
        <v>1370.2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413.60000000000014</v>
      </c>
      <c r="G25" s="254"/>
      <c r="H25" s="164">
        <v>189.70000000000005</v>
      </c>
      <c r="I25" s="254"/>
      <c r="J25" s="164">
        <v>324.40000000000009</v>
      </c>
      <c r="K25" s="254"/>
      <c r="L25" s="164">
        <v>107.20000000000005</v>
      </c>
      <c r="M25" s="254"/>
      <c r="N25" s="164">
        <v>282.39999999999986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1651.6000000000001</v>
      </c>
      <c r="H57" s="194">
        <f>SUM(H5:H14)</f>
        <v>1670.7</v>
      </c>
      <c r="J57" s="194">
        <f>SUM(J5:J14)</f>
        <v>1726.8000000000002</v>
      </c>
      <c r="L57" s="194">
        <f>SUM(L5:L14)</f>
        <v>1417.4</v>
      </c>
      <c r="N57" s="194">
        <f>SUM(N5:N14)</f>
        <v>1652.6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1238</v>
      </c>
      <c r="H59" s="195">
        <f>H16-H17-H18-H19-H20</f>
        <v>1481</v>
      </c>
      <c r="J59" s="195">
        <f>J16-J17-J18-J19-J20</f>
        <v>1402.4</v>
      </c>
      <c r="L59" s="195">
        <f>L16-L17-L18-L19-L20</f>
        <v>1310.2</v>
      </c>
      <c r="N59" s="195">
        <f>N16-N17-N18-N19-N20</f>
        <v>1370.2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日別の需給状況・再エネ出力抑制の必要性（2023年10月）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937C9-33E5-4552-ABF0-52519742F27A}">
  <sheetPr>
    <tabColor rgb="FFFFC000"/>
  </sheetPr>
  <dimension ref="B1:O69"/>
  <sheetViews>
    <sheetView showGridLines="0" view="pageBreakPreview" zoomScale="70" zoomScaleNormal="70" zoomScaleSheetLayoutView="70" workbookViewId="0">
      <selection activeCell="E22" sqref="E22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45210</v>
      </c>
      <c r="G3" s="92" t="s">
        <v>147</v>
      </c>
      <c r="H3" s="93">
        <v>45211</v>
      </c>
      <c r="I3" s="92" t="s">
        <v>100</v>
      </c>
      <c r="J3" s="93">
        <v>45212</v>
      </c>
      <c r="K3" s="92" t="s">
        <v>100</v>
      </c>
      <c r="L3" s="93">
        <v>45214</v>
      </c>
      <c r="M3" s="92" t="s">
        <v>98</v>
      </c>
      <c r="N3" s="93">
        <v>45215</v>
      </c>
      <c r="O3" s="92" t="s">
        <v>100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106.4</v>
      </c>
      <c r="G5" s="269" t="s">
        <v>109</v>
      </c>
      <c r="H5" s="102">
        <v>97.3</v>
      </c>
      <c r="I5" s="269" t="s">
        <v>109</v>
      </c>
      <c r="J5" s="102">
        <v>98</v>
      </c>
      <c r="K5" s="269" t="s">
        <v>109</v>
      </c>
      <c r="L5" s="102">
        <v>73.2</v>
      </c>
      <c r="M5" s="269" t="s">
        <v>109</v>
      </c>
      <c r="N5" s="102">
        <v>86</v>
      </c>
      <c r="O5" s="269" t="s">
        <v>109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82.4</v>
      </c>
      <c r="G6" s="270"/>
      <c r="H6" s="106">
        <v>82.2</v>
      </c>
      <c r="I6" s="270"/>
      <c r="J6" s="106">
        <v>82.8</v>
      </c>
      <c r="K6" s="270"/>
      <c r="L6" s="106">
        <v>41.5</v>
      </c>
      <c r="M6" s="270"/>
      <c r="N6" s="106">
        <v>60.9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411.1</v>
      </c>
      <c r="G7" s="270"/>
      <c r="H7" s="110">
        <v>411.3</v>
      </c>
      <c r="I7" s="270"/>
      <c r="J7" s="110">
        <v>411.5</v>
      </c>
      <c r="K7" s="270"/>
      <c r="L7" s="110">
        <v>411.6</v>
      </c>
      <c r="M7" s="270"/>
      <c r="N7" s="110">
        <v>407.4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15.600000000000126</v>
      </c>
      <c r="G8" s="270"/>
      <c r="H8" s="114">
        <v>24.300000000000306</v>
      </c>
      <c r="I8" s="270"/>
      <c r="J8" s="114">
        <v>20</v>
      </c>
      <c r="K8" s="270"/>
      <c r="L8" s="114">
        <v>25.2</v>
      </c>
      <c r="M8" s="270"/>
      <c r="N8" s="114">
        <v>15.500000000000421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15.6</v>
      </c>
      <c r="G9" s="270"/>
      <c r="H9" s="118">
        <v>16.100000000000001</v>
      </c>
      <c r="I9" s="270"/>
      <c r="J9" s="118">
        <v>16</v>
      </c>
      <c r="K9" s="270"/>
      <c r="L9" s="118">
        <v>16</v>
      </c>
      <c r="M9" s="270"/>
      <c r="N9" s="118">
        <v>16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31.8</v>
      </c>
      <c r="G10" s="270"/>
      <c r="H10" s="122">
        <v>30.3</v>
      </c>
      <c r="I10" s="270"/>
      <c r="J10" s="122">
        <v>30.3</v>
      </c>
      <c r="K10" s="270"/>
      <c r="L10" s="122">
        <v>29.6</v>
      </c>
      <c r="M10" s="270"/>
      <c r="N10" s="122">
        <v>29.8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21.7</v>
      </c>
      <c r="G11" s="270"/>
      <c r="H11" s="126">
        <v>19.5</v>
      </c>
      <c r="I11" s="270"/>
      <c r="J11" s="126">
        <v>19.600000000000001</v>
      </c>
      <c r="K11" s="270"/>
      <c r="L11" s="126">
        <v>19.899999999999999</v>
      </c>
      <c r="M11" s="270"/>
      <c r="N11" s="126">
        <v>20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847.3</v>
      </c>
      <c r="G12" s="270"/>
      <c r="H12" s="129">
        <v>835.8</v>
      </c>
      <c r="I12" s="270"/>
      <c r="J12" s="129">
        <v>718.1</v>
      </c>
      <c r="K12" s="270"/>
      <c r="L12" s="129">
        <v>815.4</v>
      </c>
      <c r="M12" s="270"/>
      <c r="N12" s="129">
        <v>807.8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10.3</v>
      </c>
      <c r="G13" s="270"/>
      <c r="H13" s="129">
        <v>12.4</v>
      </c>
      <c r="I13" s="270"/>
      <c r="J13" s="129">
        <v>6.9</v>
      </c>
      <c r="K13" s="270"/>
      <c r="L13" s="129">
        <v>23.5</v>
      </c>
      <c r="M13" s="270"/>
      <c r="N13" s="129">
        <v>14.8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103.7</v>
      </c>
      <c r="G14" s="270"/>
      <c r="H14" s="133">
        <v>102.6</v>
      </c>
      <c r="I14" s="270"/>
      <c r="J14" s="133">
        <v>206.3</v>
      </c>
      <c r="K14" s="270"/>
      <c r="L14" s="133">
        <v>109</v>
      </c>
      <c r="M14" s="270"/>
      <c r="N14" s="133">
        <v>109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1645.9</v>
      </c>
      <c r="G15" s="270"/>
      <c r="H15" s="135">
        <v>1631.8000000000002</v>
      </c>
      <c r="I15" s="270"/>
      <c r="J15" s="135">
        <v>1609.5</v>
      </c>
      <c r="K15" s="270"/>
      <c r="L15" s="135">
        <v>1564.9</v>
      </c>
      <c r="M15" s="270"/>
      <c r="N15" s="135">
        <v>1567.2000000000003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952.1</v>
      </c>
      <c r="G16" s="270"/>
      <c r="H16" s="140">
        <v>935</v>
      </c>
      <c r="I16" s="270"/>
      <c r="J16" s="140">
        <v>914.8</v>
      </c>
      <c r="K16" s="270"/>
      <c r="L16" s="140">
        <v>745</v>
      </c>
      <c r="M16" s="270"/>
      <c r="N16" s="140">
        <v>915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-201</v>
      </c>
      <c r="G17" s="270"/>
      <c r="H17" s="143">
        <v>-201</v>
      </c>
      <c r="I17" s="270"/>
      <c r="J17" s="143">
        <v>-201</v>
      </c>
      <c r="K17" s="270"/>
      <c r="L17" s="143">
        <v>-253.2</v>
      </c>
      <c r="M17" s="270"/>
      <c r="N17" s="143">
        <v>-185.2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-4.8</v>
      </c>
      <c r="G18" s="270"/>
      <c r="H18" s="146">
        <v>-4.8</v>
      </c>
      <c r="I18" s="270"/>
      <c r="J18" s="146">
        <v>-4.8</v>
      </c>
      <c r="K18" s="270"/>
      <c r="L18" s="146">
        <v>-4.8</v>
      </c>
      <c r="M18" s="270"/>
      <c r="N18" s="146">
        <v>-4.8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-213.5</v>
      </c>
      <c r="G19" s="270"/>
      <c r="H19" s="149">
        <v>-210.5</v>
      </c>
      <c r="I19" s="270"/>
      <c r="J19" s="149">
        <v>-211.6</v>
      </c>
      <c r="K19" s="270"/>
      <c r="L19" s="149">
        <v>-156.9</v>
      </c>
      <c r="M19" s="270"/>
      <c r="N19" s="149">
        <v>-164.5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10.7</v>
      </c>
      <c r="G20" s="270"/>
      <c r="H20" s="152">
        <v>10.7</v>
      </c>
      <c r="I20" s="270"/>
      <c r="J20" s="152">
        <v>10.7</v>
      </c>
      <c r="K20" s="270"/>
      <c r="L20" s="152">
        <v>0</v>
      </c>
      <c r="M20" s="270"/>
      <c r="N20" s="152">
        <v>5.0999999999999996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1360.7</v>
      </c>
      <c r="G21" s="271"/>
      <c r="H21" s="154">
        <v>1340.6000000000001</v>
      </c>
      <c r="I21" s="271"/>
      <c r="J21" s="154">
        <v>1321.5</v>
      </c>
      <c r="K21" s="271"/>
      <c r="L21" s="154">
        <v>1159.9000000000001</v>
      </c>
      <c r="M21" s="271"/>
      <c r="N21" s="154">
        <v>1264.4000000000001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102</v>
      </c>
      <c r="H22" s="98" t="s">
        <v>103</v>
      </c>
      <c r="I22" s="97" t="s">
        <v>102</v>
      </c>
      <c r="J22" s="98" t="s">
        <v>103</v>
      </c>
      <c r="K22" s="97" t="s">
        <v>102</v>
      </c>
      <c r="L22" s="98" t="s">
        <v>103</v>
      </c>
      <c r="M22" s="97" t="s">
        <v>102</v>
      </c>
      <c r="N22" s="98" t="s">
        <v>103</v>
      </c>
      <c r="O22" s="97" t="s">
        <v>102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1645.9</v>
      </c>
      <c r="G23" s="252"/>
      <c r="H23" s="159">
        <v>1631.8000000000002</v>
      </c>
      <c r="I23" s="252"/>
      <c r="J23" s="159">
        <v>1609.5</v>
      </c>
      <c r="K23" s="252"/>
      <c r="L23" s="159">
        <v>1564.9</v>
      </c>
      <c r="M23" s="252"/>
      <c r="N23" s="159">
        <v>1567.2000000000003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1360.7</v>
      </c>
      <c r="G24" s="253"/>
      <c r="H24" s="161">
        <v>1340.6000000000001</v>
      </c>
      <c r="I24" s="253"/>
      <c r="J24" s="161">
        <v>1321.5</v>
      </c>
      <c r="K24" s="253"/>
      <c r="L24" s="161">
        <v>1159.9000000000001</v>
      </c>
      <c r="M24" s="253"/>
      <c r="N24" s="161">
        <v>1264.4000000000001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285.20000000000005</v>
      </c>
      <c r="G25" s="254"/>
      <c r="H25" s="164">
        <v>291.20000000000005</v>
      </c>
      <c r="I25" s="254"/>
      <c r="J25" s="164">
        <v>288</v>
      </c>
      <c r="K25" s="254"/>
      <c r="L25" s="164">
        <v>405</v>
      </c>
      <c r="M25" s="254"/>
      <c r="N25" s="164">
        <v>302.80000000000018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1645.9</v>
      </c>
      <c r="H57" s="194">
        <f>SUM(H5:H14)</f>
        <v>1631.8000000000002</v>
      </c>
      <c r="J57" s="194">
        <f>SUM(J5:J14)</f>
        <v>1609.5</v>
      </c>
      <c r="L57" s="194">
        <f>SUM(L5:L14)</f>
        <v>1564.9</v>
      </c>
      <c r="N57" s="194">
        <f>SUM(N5:N14)</f>
        <v>1567.2000000000003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1360.6999999999998</v>
      </c>
      <c r="H59" s="195">
        <f>H16-H17-H18-H19-H20</f>
        <v>1340.6</v>
      </c>
      <c r="J59" s="195">
        <f>J16-J17-J18-J19-J20</f>
        <v>1321.4999999999998</v>
      </c>
      <c r="L59" s="195">
        <f>L16-L17-L18-L19-L20</f>
        <v>1159.9000000000001</v>
      </c>
      <c r="N59" s="195">
        <f>N16-N17-N18-N19-N20</f>
        <v>1264.4000000000001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日別の需給状況・再エネ出力抑制の必要性（2023年10月）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A27E-ED65-48C6-B86A-D04B54BB559B}">
  <sheetPr>
    <tabColor rgb="FFFFC000"/>
  </sheetPr>
  <dimension ref="B1:O69"/>
  <sheetViews>
    <sheetView showGridLines="0" view="pageBreakPreview" zoomScale="70" zoomScaleNormal="70" zoomScaleSheetLayoutView="70" workbookViewId="0">
      <selection activeCell="E22" sqref="E22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95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45216</v>
      </c>
      <c r="G3" s="92" t="s">
        <v>100</v>
      </c>
      <c r="H3" s="93">
        <v>45217</v>
      </c>
      <c r="I3" s="92" t="s">
        <v>100</v>
      </c>
      <c r="J3" s="93">
        <v>45218</v>
      </c>
      <c r="K3" s="92" t="s">
        <v>100</v>
      </c>
      <c r="L3" s="93">
        <v>45220</v>
      </c>
      <c r="M3" s="92" t="s">
        <v>147</v>
      </c>
      <c r="N3" s="93">
        <v>45221</v>
      </c>
      <c r="O3" s="92" t="s">
        <v>98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106.3</v>
      </c>
      <c r="G5" s="269" t="s">
        <v>109</v>
      </c>
      <c r="H5" s="102">
        <v>96.7</v>
      </c>
      <c r="I5" s="269" t="s">
        <v>109</v>
      </c>
      <c r="J5" s="102">
        <v>99.8</v>
      </c>
      <c r="K5" s="269" t="s">
        <v>109</v>
      </c>
      <c r="L5" s="102">
        <v>89.4</v>
      </c>
      <c r="M5" s="269" t="s">
        <v>110</v>
      </c>
      <c r="N5" s="102">
        <v>88.4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56.3</v>
      </c>
      <c r="G6" s="270"/>
      <c r="H6" s="106">
        <v>70.099999999999994</v>
      </c>
      <c r="I6" s="270"/>
      <c r="J6" s="106">
        <v>95.5</v>
      </c>
      <c r="K6" s="270"/>
      <c r="L6" s="106">
        <v>73.7</v>
      </c>
      <c r="M6" s="270"/>
      <c r="N6" s="106">
        <v>72.400000000000006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411.6</v>
      </c>
      <c r="G7" s="270"/>
      <c r="H7" s="110">
        <v>411.6</v>
      </c>
      <c r="I7" s="270"/>
      <c r="J7" s="110">
        <v>411.6</v>
      </c>
      <c r="K7" s="270"/>
      <c r="L7" s="110">
        <v>411.6</v>
      </c>
      <c r="M7" s="270"/>
      <c r="N7" s="110">
        <v>411.7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18.5</v>
      </c>
      <c r="G8" s="270"/>
      <c r="H8" s="114">
        <v>12.799999999999898</v>
      </c>
      <c r="I8" s="270"/>
      <c r="J8" s="114">
        <v>11.499999999999721</v>
      </c>
      <c r="K8" s="270"/>
      <c r="L8" s="114">
        <v>17.399999999999864</v>
      </c>
      <c r="M8" s="270"/>
      <c r="N8" s="114">
        <v>19.599999999999863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16</v>
      </c>
      <c r="G9" s="270"/>
      <c r="H9" s="118">
        <v>16.2</v>
      </c>
      <c r="I9" s="270"/>
      <c r="J9" s="118">
        <v>16.5</v>
      </c>
      <c r="K9" s="270"/>
      <c r="L9" s="118">
        <v>14</v>
      </c>
      <c r="M9" s="270"/>
      <c r="N9" s="118">
        <v>14.1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30.3</v>
      </c>
      <c r="G10" s="270"/>
      <c r="H10" s="122">
        <v>26.2</v>
      </c>
      <c r="I10" s="270"/>
      <c r="J10" s="122">
        <v>26.2</v>
      </c>
      <c r="K10" s="270"/>
      <c r="L10" s="122">
        <v>26.2</v>
      </c>
      <c r="M10" s="270"/>
      <c r="N10" s="122">
        <v>26.2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20.100000000000001</v>
      </c>
      <c r="G11" s="270"/>
      <c r="H11" s="126">
        <v>20.2</v>
      </c>
      <c r="I11" s="270"/>
      <c r="J11" s="126">
        <v>20.2</v>
      </c>
      <c r="K11" s="270"/>
      <c r="L11" s="126">
        <v>22.6</v>
      </c>
      <c r="M11" s="270"/>
      <c r="N11" s="126">
        <v>22.1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802.7</v>
      </c>
      <c r="G12" s="270"/>
      <c r="H12" s="129">
        <v>822.4</v>
      </c>
      <c r="I12" s="270"/>
      <c r="J12" s="129">
        <v>809.8</v>
      </c>
      <c r="K12" s="270"/>
      <c r="L12" s="129">
        <v>839.9</v>
      </c>
      <c r="M12" s="270"/>
      <c r="N12" s="129">
        <v>816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6.5</v>
      </c>
      <c r="G13" s="270"/>
      <c r="H13" s="129">
        <v>0.7</v>
      </c>
      <c r="I13" s="270"/>
      <c r="J13" s="129">
        <v>4.3</v>
      </c>
      <c r="K13" s="270"/>
      <c r="L13" s="129">
        <v>16.399999999999999</v>
      </c>
      <c r="M13" s="270"/>
      <c r="N13" s="129">
        <v>0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109</v>
      </c>
      <c r="G14" s="270"/>
      <c r="H14" s="133">
        <v>109</v>
      </c>
      <c r="I14" s="270"/>
      <c r="J14" s="133">
        <v>109</v>
      </c>
      <c r="K14" s="270"/>
      <c r="L14" s="133">
        <v>109</v>
      </c>
      <c r="M14" s="270"/>
      <c r="N14" s="133">
        <v>109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1577.3000000000002</v>
      </c>
      <c r="G15" s="270"/>
      <c r="H15" s="135">
        <v>1585.9000000000003</v>
      </c>
      <c r="I15" s="270"/>
      <c r="J15" s="135">
        <v>1604.3999999999999</v>
      </c>
      <c r="K15" s="270"/>
      <c r="L15" s="135">
        <v>1620.2</v>
      </c>
      <c r="M15" s="270"/>
      <c r="N15" s="135">
        <v>1579.5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915</v>
      </c>
      <c r="G16" s="270"/>
      <c r="H16" s="140">
        <v>904.5</v>
      </c>
      <c r="I16" s="270"/>
      <c r="J16" s="140">
        <v>925</v>
      </c>
      <c r="K16" s="270"/>
      <c r="L16" s="140">
        <v>765.7</v>
      </c>
      <c r="M16" s="270"/>
      <c r="N16" s="140">
        <v>715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-219.2</v>
      </c>
      <c r="G17" s="270"/>
      <c r="H17" s="143">
        <v>-219.2</v>
      </c>
      <c r="I17" s="270"/>
      <c r="J17" s="143">
        <v>-219.2</v>
      </c>
      <c r="K17" s="270"/>
      <c r="L17" s="143">
        <v>-219.2</v>
      </c>
      <c r="M17" s="270"/>
      <c r="N17" s="143">
        <v>-219.2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-4.8</v>
      </c>
      <c r="G18" s="270"/>
      <c r="H18" s="146">
        <v>-4.8</v>
      </c>
      <c r="I18" s="270"/>
      <c r="J18" s="146">
        <v>-4.8</v>
      </c>
      <c r="K18" s="270"/>
      <c r="L18" s="146">
        <v>-4.8</v>
      </c>
      <c r="M18" s="270"/>
      <c r="N18" s="146">
        <v>-4.8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-184.8</v>
      </c>
      <c r="G19" s="270"/>
      <c r="H19" s="149">
        <v>-184.8</v>
      </c>
      <c r="I19" s="270"/>
      <c r="J19" s="149">
        <v>-214.3</v>
      </c>
      <c r="K19" s="270"/>
      <c r="L19" s="149">
        <v>-193</v>
      </c>
      <c r="M19" s="270"/>
      <c r="N19" s="149">
        <v>-193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11.1</v>
      </c>
      <c r="G20" s="270"/>
      <c r="H20" s="152">
        <v>11.1</v>
      </c>
      <c r="I20" s="270"/>
      <c r="J20" s="152">
        <v>0</v>
      </c>
      <c r="K20" s="270"/>
      <c r="L20" s="152">
        <v>0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1312.7</v>
      </c>
      <c r="G21" s="271"/>
      <c r="H21" s="154">
        <v>1302.2</v>
      </c>
      <c r="I21" s="271"/>
      <c r="J21" s="154">
        <v>1363.3</v>
      </c>
      <c r="K21" s="271"/>
      <c r="L21" s="154">
        <v>1182.7</v>
      </c>
      <c r="M21" s="271"/>
      <c r="N21" s="154">
        <v>1132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102</v>
      </c>
      <c r="H22" s="98" t="s">
        <v>103</v>
      </c>
      <c r="I22" s="97" t="s">
        <v>102</v>
      </c>
      <c r="J22" s="98" t="s">
        <v>103</v>
      </c>
      <c r="K22" s="97" t="s">
        <v>102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1577.3000000000002</v>
      </c>
      <c r="G23" s="252"/>
      <c r="H23" s="159">
        <v>1585.9000000000003</v>
      </c>
      <c r="I23" s="252"/>
      <c r="J23" s="159">
        <v>1604.3999999999999</v>
      </c>
      <c r="K23" s="252"/>
      <c r="L23" s="159">
        <v>1620.2</v>
      </c>
      <c r="M23" s="252"/>
      <c r="N23" s="159">
        <v>1579.5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1312.7</v>
      </c>
      <c r="G24" s="253"/>
      <c r="H24" s="161">
        <v>1302.2</v>
      </c>
      <c r="I24" s="253"/>
      <c r="J24" s="161">
        <v>1363.3</v>
      </c>
      <c r="K24" s="253"/>
      <c r="L24" s="161">
        <v>1182.7</v>
      </c>
      <c r="M24" s="253"/>
      <c r="N24" s="161">
        <v>1132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264.60000000000014</v>
      </c>
      <c r="G25" s="254"/>
      <c r="H25" s="164">
        <v>283.70000000000027</v>
      </c>
      <c r="I25" s="254"/>
      <c r="J25" s="164">
        <v>241.09999999999991</v>
      </c>
      <c r="K25" s="254"/>
      <c r="L25" s="164">
        <v>437.5</v>
      </c>
      <c r="M25" s="254"/>
      <c r="N25" s="164">
        <v>447.5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1577.3000000000002</v>
      </c>
      <c r="H57" s="194">
        <f>SUM(H5:H14)</f>
        <v>1585.9000000000003</v>
      </c>
      <c r="J57" s="194">
        <f>SUM(J5:J14)</f>
        <v>1604.3999999999999</v>
      </c>
      <c r="L57" s="194">
        <f>SUM(L5:L14)</f>
        <v>1620.2</v>
      </c>
      <c r="N57" s="194">
        <f>SUM(N5:N14)</f>
        <v>1579.5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1312.7</v>
      </c>
      <c r="H59" s="195">
        <f>H16-H17-H18-H19-H20</f>
        <v>1302.2</v>
      </c>
      <c r="J59" s="195">
        <f>J16-J17-J18-J19-J20</f>
        <v>1363.3</v>
      </c>
      <c r="L59" s="195">
        <f>L16-L17-L18-L19-L20</f>
        <v>1182.7</v>
      </c>
      <c r="N59" s="195">
        <f>N16-N17-N18-N19-N20</f>
        <v>1132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日別の需給状況・再エネ出力抑制の必要性（2023年10月）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E2744-277C-4561-8240-211C03D767E7}">
  <sheetPr>
    <tabColor rgb="FFFFC000"/>
  </sheetPr>
  <dimension ref="B1:O69"/>
  <sheetViews>
    <sheetView showGridLines="0" view="pageBreakPreview" zoomScale="70" zoomScaleNormal="70" zoomScaleSheetLayoutView="70" workbookViewId="0">
      <selection activeCell="E22" sqref="E22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45222</v>
      </c>
      <c r="G3" s="92" t="s">
        <v>100</v>
      </c>
      <c r="H3" s="93">
        <v>45223</v>
      </c>
      <c r="I3" s="92" t="s">
        <v>100</v>
      </c>
      <c r="J3" s="93">
        <v>45224</v>
      </c>
      <c r="K3" s="92" t="s">
        <v>100</v>
      </c>
      <c r="L3" s="93">
        <v>45225</v>
      </c>
      <c r="M3" s="92" t="s">
        <v>100</v>
      </c>
      <c r="N3" s="93">
        <v>45226</v>
      </c>
      <c r="O3" s="92" t="s">
        <v>100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100.8</v>
      </c>
      <c r="G5" s="269" t="s">
        <v>110</v>
      </c>
      <c r="H5" s="102">
        <v>109.3</v>
      </c>
      <c r="I5" s="269" t="s">
        <v>110</v>
      </c>
      <c r="J5" s="102">
        <v>106.1</v>
      </c>
      <c r="K5" s="269" t="s">
        <v>110</v>
      </c>
      <c r="L5" s="102">
        <v>113.1</v>
      </c>
      <c r="M5" s="269" t="s">
        <v>110</v>
      </c>
      <c r="N5" s="102">
        <v>106.1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75.5</v>
      </c>
      <c r="G6" s="270"/>
      <c r="H6" s="106">
        <v>78.400000000000006</v>
      </c>
      <c r="I6" s="270"/>
      <c r="J6" s="106">
        <v>85.7</v>
      </c>
      <c r="K6" s="270"/>
      <c r="L6" s="106">
        <v>81.599999999999994</v>
      </c>
      <c r="M6" s="270"/>
      <c r="N6" s="106">
        <v>78.5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410.8</v>
      </c>
      <c r="G7" s="270"/>
      <c r="H7" s="110">
        <v>412.2</v>
      </c>
      <c r="I7" s="270"/>
      <c r="J7" s="110">
        <v>412.3</v>
      </c>
      <c r="K7" s="270"/>
      <c r="L7" s="110">
        <v>412.3</v>
      </c>
      <c r="M7" s="270"/>
      <c r="N7" s="110">
        <v>412.3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18.29999999999967</v>
      </c>
      <c r="G8" s="270"/>
      <c r="H8" s="114">
        <v>15.600000000000204</v>
      </c>
      <c r="I8" s="270"/>
      <c r="J8" s="114">
        <v>18.199999999999921</v>
      </c>
      <c r="K8" s="270"/>
      <c r="L8" s="114">
        <v>18.100000000000147</v>
      </c>
      <c r="M8" s="270"/>
      <c r="N8" s="114">
        <v>19.899999999999999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14.1</v>
      </c>
      <c r="G9" s="270"/>
      <c r="H9" s="118">
        <v>9.4</v>
      </c>
      <c r="I9" s="270"/>
      <c r="J9" s="118">
        <v>9.4</v>
      </c>
      <c r="K9" s="270"/>
      <c r="L9" s="118">
        <v>9.4</v>
      </c>
      <c r="M9" s="270"/>
      <c r="N9" s="118">
        <v>9.4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26.2</v>
      </c>
      <c r="G10" s="270"/>
      <c r="H10" s="122">
        <v>26.2</v>
      </c>
      <c r="I10" s="270"/>
      <c r="J10" s="122">
        <v>26.2</v>
      </c>
      <c r="K10" s="270"/>
      <c r="L10" s="122">
        <v>26.2</v>
      </c>
      <c r="M10" s="270"/>
      <c r="N10" s="122">
        <v>26.8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21.7</v>
      </c>
      <c r="G11" s="270"/>
      <c r="H11" s="126">
        <v>21.8</v>
      </c>
      <c r="I11" s="270"/>
      <c r="J11" s="126">
        <v>21.2</v>
      </c>
      <c r="K11" s="270"/>
      <c r="L11" s="126">
        <v>21</v>
      </c>
      <c r="M11" s="270"/>
      <c r="N11" s="126">
        <v>22.9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819.6</v>
      </c>
      <c r="G12" s="270"/>
      <c r="H12" s="129">
        <v>669.6</v>
      </c>
      <c r="I12" s="270"/>
      <c r="J12" s="129">
        <v>815.1</v>
      </c>
      <c r="K12" s="270"/>
      <c r="L12" s="129">
        <v>808.7</v>
      </c>
      <c r="M12" s="270"/>
      <c r="N12" s="129">
        <v>687.1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1.3</v>
      </c>
      <c r="G13" s="270"/>
      <c r="H13" s="129">
        <v>1.3</v>
      </c>
      <c r="I13" s="270"/>
      <c r="J13" s="129">
        <v>4.3</v>
      </c>
      <c r="K13" s="270"/>
      <c r="L13" s="129">
        <v>4.0999999999999996</v>
      </c>
      <c r="M13" s="270"/>
      <c r="N13" s="129">
        <v>16.8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109</v>
      </c>
      <c r="G14" s="270"/>
      <c r="H14" s="133">
        <v>217</v>
      </c>
      <c r="I14" s="270"/>
      <c r="J14" s="133">
        <v>109</v>
      </c>
      <c r="K14" s="270"/>
      <c r="L14" s="133">
        <v>109</v>
      </c>
      <c r="M14" s="270"/>
      <c r="N14" s="133">
        <v>217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1597.2999999999997</v>
      </c>
      <c r="G15" s="270"/>
      <c r="H15" s="135">
        <v>1560.8000000000002</v>
      </c>
      <c r="I15" s="270"/>
      <c r="J15" s="135">
        <v>1607.5</v>
      </c>
      <c r="K15" s="270"/>
      <c r="L15" s="135">
        <v>1603.5</v>
      </c>
      <c r="M15" s="270"/>
      <c r="N15" s="135">
        <v>1596.8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849.9</v>
      </c>
      <c r="G16" s="270"/>
      <c r="H16" s="140">
        <v>855</v>
      </c>
      <c r="I16" s="270"/>
      <c r="J16" s="140">
        <v>885</v>
      </c>
      <c r="K16" s="270"/>
      <c r="L16" s="140">
        <v>905</v>
      </c>
      <c r="M16" s="270"/>
      <c r="N16" s="140">
        <v>885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-219.2</v>
      </c>
      <c r="G17" s="270"/>
      <c r="H17" s="143">
        <v>-219.2</v>
      </c>
      <c r="I17" s="270"/>
      <c r="J17" s="143">
        <v>-219.2</v>
      </c>
      <c r="K17" s="270"/>
      <c r="L17" s="143">
        <v>-219.2</v>
      </c>
      <c r="M17" s="270"/>
      <c r="N17" s="143">
        <v>-219.2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-4.8</v>
      </c>
      <c r="G18" s="270"/>
      <c r="H18" s="146">
        <v>-4.8</v>
      </c>
      <c r="I18" s="270"/>
      <c r="J18" s="146">
        <v>-4.8</v>
      </c>
      <c r="K18" s="270"/>
      <c r="L18" s="146">
        <v>-4.8</v>
      </c>
      <c r="M18" s="270"/>
      <c r="N18" s="146">
        <v>-4.8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-208.7</v>
      </c>
      <c r="G19" s="270"/>
      <c r="H19" s="149">
        <v>-208.7</v>
      </c>
      <c r="I19" s="270"/>
      <c r="J19" s="149">
        <v>-208.7</v>
      </c>
      <c r="K19" s="270"/>
      <c r="L19" s="149">
        <v>-208.7</v>
      </c>
      <c r="M19" s="270"/>
      <c r="N19" s="149">
        <v>-208.7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2.5</v>
      </c>
      <c r="M20" s="270"/>
      <c r="N20" s="152">
        <v>9.5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1282.5999999999999</v>
      </c>
      <c r="G21" s="271"/>
      <c r="H21" s="154">
        <v>1287.7</v>
      </c>
      <c r="I21" s="271"/>
      <c r="J21" s="154">
        <v>1317.7</v>
      </c>
      <c r="K21" s="271"/>
      <c r="L21" s="154">
        <v>1335.2</v>
      </c>
      <c r="M21" s="271"/>
      <c r="N21" s="154">
        <v>1308.2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1597.2999999999997</v>
      </c>
      <c r="G23" s="252"/>
      <c r="H23" s="159">
        <v>1560.8000000000002</v>
      </c>
      <c r="I23" s="252"/>
      <c r="J23" s="159">
        <v>1607.5</v>
      </c>
      <c r="K23" s="252"/>
      <c r="L23" s="159">
        <v>1603.5</v>
      </c>
      <c r="M23" s="252"/>
      <c r="N23" s="159">
        <v>1596.8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1282.5999999999999</v>
      </c>
      <c r="G24" s="253"/>
      <c r="H24" s="161">
        <v>1287.7</v>
      </c>
      <c r="I24" s="253"/>
      <c r="J24" s="161">
        <v>1317.7</v>
      </c>
      <c r="K24" s="253"/>
      <c r="L24" s="161">
        <v>1335.2</v>
      </c>
      <c r="M24" s="253"/>
      <c r="N24" s="161">
        <v>1308.2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314.69999999999982</v>
      </c>
      <c r="G25" s="254"/>
      <c r="H25" s="164">
        <v>273.10000000000014</v>
      </c>
      <c r="I25" s="254"/>
      <c r="J25" s="164">
        <v>289.79999999999995</v>
      </c>
      <c r="K25" s="254"/>
      <c r="L25" s="164">
        <v>268.29999999999995</v>
      </c>
      <c r="M25" s="254"/>
      <c r="N25" s="164">
        <v>288.59999999999991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1597.2999999999997</v>
      </c>
      <c r="H57" s="194">
        <f>SUM(H5:H14)</f>
        <v>1560.8000000000002</v>
      </c>
      <c r="J57" s="194">
        <f>SUM(J5:J14)</f>
        <v>1607.5</v>
      </c>
      <c r="L57" s="194">
        <f>SUM(L5:L14)</f>
        <v>1603.5</v>
      </c>
      <c r="N57" s="194">
        <f>SUM(N5:N14)</f>
        <v>1596.8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1282.5999999999999</v>
      </c>
      <c r="H59" s="195">
        <f>H16-H17-H18-H19-H20</f>
        <v>1287.7</v>
      </c>
      <c r="J59" s="195">
        <f>J16-J17-J18-J19-J20</f>
        <v>1317.7</v>
      </c>
      <c r="L59" s="195">
        <f>L16-L17-L18-L19-L20</f>
        <v>1335.2</v>
      </c>
      <c r="N59" s="195">
        <f>N16-N17-N18-N19-N20</f>
        <v>1308.2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日別の需給状況・再エネ出力抑制の必要性（2023年10月）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355A6-4650-4DCF-8460-379DEA688B71}">
  <sheetPr>
    <tabColor rgb="FFFFC000"/>
  </sheetPr>
  <dimension ref="B1:O69"/>
  <sheetViews>
    <sheetView showGridLines="0" view="pageBreakPreview" zoomScale="85" zoomScaleNormal="70" zoomScaleSheetLayoutView="85" workbookViewId="0">
      <selection activeCell="E22" sqref="E22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3" ht="16.5" thickBot="1" x14ac:dyDescent="0.2">
      <c r="I1" s="87"/>
      <c r="M1" s="87" t="s">
        <v>93</v>
      </c>
    </row>
    <row r="2" spans="2:13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</row>
    <row r="3" spans="2:13" ht="17.25" thickBot="1" x14ac:dyDescent="0.2">
      <c r="B3" s="89"/>
      <c r="C3" s="285" t="s">
        <v>97</v>
      </c>
      <c r="D3" s="286"/>
      <c r="E3" s="287"/>
      <c r="F3" s="93">
        <v>45227</v>
      </c>
      <c r="G3" s="92" t="s">
        <v>147</v>
      </c>
      <c r="H3" s="93">
        <v>45228</v>
      </c>
      <c r="I3" s="92" t="s">
        <v>98</v>
      </c>
      <c r="J3" s="93">
        <v>45229</v>
      </c>
      <c r="K3" s="92" t="s">
        <v>100</v>
      </c>
      <c r="L3" s="93">
        <v>45230</v>
      </c>
      <c r="M3" s="92" t="s">
        <v>147</v>
      </c>
    </row>
    <row r="4" spans="2:13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</row>
    <row r="5" spans="2:13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93.1</v>
      </c>
      <c r="G5" s="269" t="s">
        <v>110</v>
      </c>
      <c r="H5" s="102">
        <v>72.7</v>
      </c>
      <c r="I5" s="269" t="s">
        <v>110</v>
      </c>
      <c r="J5" s="102">
        <v>85.6</v>
      </c>
      <c r="K5" s="269" t="s">
        <v>110</v>
      </c>
      <c r="L5" s="102">
        <v>106.5</v>
      </c>
      <c r="M5" s="269" t="s">
        <v>110</v>
      </c>
    </row>
    <row r="6" spans="2:13" ht="16.5" x14ac:dyDescent="0.15">
      <c r="B6" s="289"/>
      <c r="C6" s="292"/>
      <c r="D6" s="103" t="s">
        <v>111</v>
      </c>
      <c r="E6" s="104" t="s">
        <v>112</v>
      </c>
      <c r="F6" s="106">
        <v>73.8</v>
      </c>
      <c r="G6" s="270"/>
      <c r="H6" s="106">
        <v>73.2</v>
      </c>
      <c r="I6" s="270"/>
      <c r="J6" s="106">
        <v>84.6</v>
      </c>
      <c r="K6" s="270"/>
      <c r="L6" s="106">
        <v>79.3</v>
      </c>
      <c r="M6" s="270"/>
    </row>
    <row r="7" spans="2:13" ht="16.5" x14ac:dyDescent="0.15">
      <c r="B7" s="289"/>
      <c r="C7" s="292"/>
      <c r="D7" s="107" t="s">
        <v>113</v>
      </c>
      <c r="E7" s="108" t="s">
        <v>114</v>
      </c>
      <c r="F7" s="110">
        <v>412.3</v>
      </c>
      <c r="G7" s="270"/>
      <c r="H7" s="110">
        <v>412.3</v>
      </c>
      <c r="I7" s="270"/>
      <c r="J7" s="110">
        <v>412.4</v>
      </c>
      <c r="K7" s="270"/>
      <c r="L7" s="110">
        <v>412.5</v>
      </c>
      <c r="M7" s="270"/>
    </row>
    <row r="8" spans="2:13" ht="16.5" x14ac:dyDescent="0.15">
      <c r="B8" s="289"/>
      <c r="C8" s="292"/>
      <c r="D8" s="111" t="s">
        <v>115</v>
      </c>
      <c r="E8" s="112" t="s">
        <v>116</v>
      </c>
      <c r="F8" s="114">
        <v>19.499999999999922</v>
      </c>
      <c r="G8" s="270"/>
      <c r="H8" s="114">
        <v>19.60000000000009</v>
      </c>
      <c r="I8" s="270"/>
      <c r="J8" s="114">
        <v>19.300000000000296</v>
      </c>
      <c r="K8" s="270"/>
      <c r="L8" s="114">
        <v>18.7</v>
      </c>
      <c r="M8" s="270"/>
    </row>
    <row r="9" spans="2:13" ht="16.5" x14ac:dyDescent="0.15">
      <c r="B9" s="289"/>
      <c r="C9" s="292"/>
      <c r="D9" s="115" t="s">
        <v>117</v>
      </c>
      <c r="E9" s="116" t="s">
        <v>118</v>
      </c>
      <c r="F9" s="118">
        <v>14.1</v>
      </c>
      <c r="G9" s="270"/>
      <c r="H9" s="118">
        <v>14.1</v>
      </c>
      <c r="I9" s="270"/>
      <c r="J9" s="118">
        <v>13.9</v>
      </c>
      <c r="K9" s="270"/>
      <c r="L9" s="118">
        <v>13.4</v>
      </c>
      <c r="M9" s="270"/>
    </row>
    <row r="10" spans="2:13" ht="16.5" x14ac:dyDescent="0.15">
      <c r="B10" s="289"/>
      <c r="C10" s="292"/>
      <c r="D10" s="119" t="s">
        <v>119</v>
      </c>
      <c r="E10" s="120" t="s">
        <v>13</v>
      </c>
      <c r="F10" s="122">
        <v>26.8</v>
      </c>
      <c r="G10" s="270"/>
      <c r="H10" s="122">
        <v>26.8</v>
      </c>
      <c r="I10" s="270"/>
      <c r="J10" s="122">
        <v>27.3</v>
      </c>
      <c r="K10" s="270"/>
      <c r="L10" s="122">
        <v>35.799999999999997</v>
      </c>
      <c r="M10" s="270"/>
    </row>
    <row r="11" spans="2:13" ht="16.5" x14ac:dyDescent="0.15">
      <c r="B11" s="289"/>
      <c r="C11" s="292"/>
      <c r="D11" s="123" t="s">
        <v>120</v>
      </c>
      <c r="E11" s="124" t="s">
        <v>14</v>
      </c>
      <c r="F11" s="126">
        <v>22.6</v>
      </c>
      <c r="G11" s="270"/>
      <c r="H11" s="126">
        <v>22.5</v>
      </c>
      <c r="I11" s="270"/>
      <c r="J11" s="126">
        <v>22.5</v>
      </c>
      <c r="K11" s="270"/>
      <c r="L11" s="126">
        <v>22.3</v>
      </c>
      <c r="M11" s="270"/>
    </row>
    <row r="12" spans="2:13" ht="16.5" x14ac:dyDescent="0.15">
      <c r="B12" s="289"/>
      <c r="C12" s="292"/>
      <c r="D12" s="272" t="s">
        <v>121</v>
      </c>
      <c r="E12" s="127" t="s">
        <v>122</v>
      </c>
      <c r="F12" s="129">
        <v>750.5</v>
      </c>
      <c r="G12" s="270"/>
      <c r="H12" s="129">
        <v>774.3</v>
      </c>
      <c r="I12" s="270"/>
      <c r="J12" s="129">
        <v>797.5</v>
      </c>
      <c r="K12" s="270"/>
      <c r="L12" s="129">
        <v>811.2</v>
      </c>
      <c r="M12" s="270"/>
    </row>
    <row r="13" spans="2:13" ht="16.5" x14ac:dyDescent="0.15">
      <c r="B13" s="289"/>
      <c r="C13" s="292"/>
      <c r="D13" s="273"/>
      <c r="E13" s="127" t="s">
        <v>123</v>
      </c>
      <c r="F13" s="129">
        <v>9.8000000000000007</v>
      </c>
      <c r="G13" s="270"/>
      <c r="H13" s="129">
        <v>5.5</v>
      </c>
      <c r="I13" s="270"/>
      <c r="J13" s="129">
        <v>1.4</v>
      </c>
      <c r="K13" s="270"/>
      <c r="L13" s="129">
        <v>0</v>
      </c>
      <c r="M13" s="270"/>
    </row>
    <row r="14" spans="2:13" ht="16.5" x14ac:dyDescent="0.15">
      <c r="B14" s="289"/>
      <c r="C14" s="292"/>
      <c r="D14" s="130" t="s">
        <v>124</v>
      </c>
      <c r="E14" s="131" t="s">
        <v>125</v>
      </c>
      <c r="F14" s="133">
        <v>186.5</v>
      </c>
      <c r="G14" s="270"/>
      <c r="H14" s="133">
        <v>158.9</v>
      </c>
      <c r="I14" s="270"/>
      <c r="J14" s="133">
        <v>109</v>
      </c>
      <c r="K14" s="270"/>
      <c r="L14" s="133">
        <v>109</v>
      </c>
      <c r="M14" s="270"/>
    </row>
    <row r="15" spans="2:13" ht="17.25" thickBot="1" x14ac:dyDescent="0.2">
      <c r="B15" s="289"/>
      <c r="C15" s="293"/>
      <c r="D15" s="274" t="s">
        <v>126</v>
      </c>
      <c r="E15" s="275"/>
      <c r="F15" s="135">
        <v>1608.9999999999998</v>
      </c>
      <c r="G15" s="270"/>
      <c r="H15" s="135">
        <v>1579.9</v>
      </c>
      <c r="I15" s="270"/>
      <c r="J15" s="135">
        <v>1573.5000000000002</v>
      </c>
      <c r="K15" s="270"/>
      <c r="L15" s="135">
        <v>1608.6999999999998</v>
      </c>
      <c r="M15" s="270"/>
    </row>
    <row r="16" spans="2:13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772.2</v>
      </c>
      <c r="G16" s="270"/>
      <c r="H16" s="140">
        <v>715</v>
      </c>
      <c r="I16" s="270"/>
      <c r="J16" s="140">
        <v>875</v>
      </c>
      <c r="K16" s="270"/>
      <c r="L16" s="140">
        <v>904.3</v>
      </c>
      <c r="M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-219.2</v>
      </c>
      <c r="G17" s="270"/>
      <c r="H17" s="143">
        <v>-219.2</v>
      </c>
      <c r="I17" s="270"/>
      <c r="J17" s="143">
        <v>-219.2</v>
      </c>
      <c r="K17" s="270"/>
      <c r="L17" s="143">
        <v>-193.1</v>
      </c>
      <c r="M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-4.8</v>
      </c>
      <c r="G18" s="270"/>
      <c r="H18" s="146">
        <v>-4.8</v>
      </c>
      <c r="I18" s="270"/>
      <c r="J18" s="146">
        <v>-4.8</v>
      </c>
      <c r="K18" s="270"/>
      <c r="L18" s="146">
        <v>-4.8</v>
      </c>
      <c r="M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-193</v>
      </c>
      <c r="G19" s="270"/>
      <c r="H19" s="149">
        <v>-180.4</v>
      </c>
      <c r="I19" s="270"/>
      <c r="J19" s="149">
        <v>-188.4</v>
      </c>
      <c r="K19" s="270"/>
      <c r="L19" s="149">
        <v>-208.7</v>
      </c>
      <c r="M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12</v>
      </c>
      <c r="K20" s="270"/>
      <c r="L20" s="152">
        <v>12</v>
      </c>
      <c r="M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1189.2</v>
      </c>
      <c r="G21" s="271"/>
      <c r="H21" s="154">
        <v>1119.4000000000001</v>
      </c>
      <c r="I21" s="271"/>
      <c r="J21" s="154">
        <v>1275.4000000000001</v>
      </c>
      <c r="K21" s="271"/>
      <c r="L21" s="154">
        <v>1298.8999999999999</v>
      </c>
      <c r="M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1608.9999999999998</v>
      </c>
      <c r="G23" s="252"/>
      <c r="H23" s="159">
        <v>1579.9</v>
      </c>
      <c r="I23" s="252"/>
      <c r="J23" s="159">
        <v>1573.5000000000002</v>
      </c>
      <c r="K23" s="252"/>
      <c r="L23" s="159">
        <v>1608.6999999999998</v>
      </c>
      <c r="M23" s="252"/>
    </row>
    <row r="24" spans="2:15" ht="16.5" x14ac:dyDescent="0.15">
      <c r="B24" s="261"/>
      <c r="C24" s="255" t="s">
        <v>139</v>
      </c>
      <c r="D24" s="256"/>
      <c r="E24" s="257"/>
      <c r="F24" s="161">
        <v>1189.2</v>
      </c>
      <c r="G24" s="253"/>
      <c r="H24" s="161">
        <v>1119.4000000000001</v>
      </c>
      <c r="I24" s="253"/>
      <c r="J24" s="161">
        <v>1275.4000000000001</v>
      </c>
      <c r="K24" s="253"/>
      <c r="L24" s="161">
        <v>1298.8999999999999</v>
      </c>
      <c r="M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419.79999999999973</v>
      </c>
      <c r="G25" s="254"/>
      <c r="H25" s="164">
        <v>460.5</v>
      </c>
      <c r="I25" s="254"/>
      <c r="J25" s="164">
        <v>298.10000000000014</v>
      </c>
      <c r="K25" s="254"/>
      <c r="L25" s="164">
        <v>309.79999999999995</v>
      </c>
      <c r="M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1608.9999999999998</v>
      </c>
      <c r="H57" s="194">
        <f>SUM(H5:H14)</f>
        <v>1579.9</v>
      </c>
      <c r="J57" s="194">
        <f>SUM(J5:J14)</f>
        <v>1573.5000000000002</v>
      </c>
      <c r="L57" s="194">
        <f>SUM(L5:L14)</f>
        <v>1608.6999999999998</v>
      </c>
      <c r="N57" s="194" t="e">
        <f>SUM(#REF!)</f>
        <v>#REF!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e">
        <f>IF(N57=#REF!,"〇","×")</f>
        <v>#REF!</v>
      </c>
    </row>
    <row r="59" spans="2:15" x14ac:dyDescent="0.15">
      <c r="F59" s="195">
        <f>F16-F17-F18-F19-F20</f>
        <v>1189.2</v>
      </c>
      <c r="H59" s="195">
        <f>H16-H17-H18-H19-H20</f>
        <v>1119.4000000000001</v>
      </c>
      <c r="J59" s="195">
        <f>J16-J17-J18-J19-J20</f>
        <v>1275.4000000000001</v>
      </c>
      <c r="L59" s="195">
        <f>L16-L17-L18-L19-L20</f>
        <v>1298.8999999999999</v>
      </c>
      <c r="N59" s="195" t="e">
        <f>#REF!-#REF!-#REF!-#REF!-#REF!</f>
        <v>#REF!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e">
        <f>IF(N59=#REF!,"〇","×")</f>
        <v>#REF!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6">
    <mergeCell ref="C3:E3"/>
    <mergeCell ref="C2:E2"/>
    <mergeCell ref="F2:G2"/>
    <mergeCell ref="H2:I2"/>
    <mergeCell ref="J2:K2"/>
    <mergeCell ref="L2:M2"/>
    <mergeCell ref="B23:B25"/>
    <mergeCell ref="C23:E23"/>
    <mergeCell ref="G23:G25"/>
    <mergeCell ref="I23:I25"/>
    <mergeCell ref="B5:B21"/>
    <mergeCell ref="C5:C15"/>
    <mergeCell ref="G5:G21"/>
    <mergeCell ref="I5:I21"/>
    <mergeCell ref="D12:D13"/>
    <mergeCell ref="D15:E15"/>
    <mergeCell ref="C16:C21"/>
    <mergeCell ref="D17:D18"/>
    <mergeCell ref="K23:K25"/>
    <mergeCell ref="M23:M25"/>
    <mergeCell ref="C24:E24"/>
    <mergeCell ref="D25:E25"/>
    <mergeCell ref="D19:D20"/>
    <mergeCell ref="D21:E21"/>
    <mergeCell ref="K5:K21"/>
    <mergeCell ref="M5:M21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日別の需給状況・再エネ出力抑制の必要性（2023年10月）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02448-865F-41B6-81CC-B60BE364157E}">
  <sheetPr>
    <tabColor rgb="FFFFC000"/>
    <pageSetUpPr fitToPage="1"/>
  </sheetPr>
  <dimension ref="A1:Y57"/>
  <sheetViews>
    <sheetView showGridLines="0" view="pageBreakPreview" zoomScale="70" zoomScaleNormal="55" zoomScaleSheetLayoutView="70" workbookViewId="0">
      <selection activeCell="X29" sqref="X29:X30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45200</v>
      </c>
      <c r="G3" s="315"/>
      <c r="H3" s="315"/>
      <c r="I3" s="316"/>
      <c r="J3" s="314">
        <v>45201</v>
      </c>
      <c r="K3" s="315"/>
      <c r="L3" s="315"/>
      <c r="M3" s="316"/>
      <c r="N3" s="314">
        <v>45205</v>
      </c>
      <c r="O3" s="315"/>
      <c r="P3" s="315"/>
      <c r="Q3" s="316"/>
      <c r="R3" s="314">
        <v>45206</v>
      </c>
      <c r="S3" s="315"/>
      <c r="T3" s="315"/>
      <c r="U3" s="316"/>
      <c r="V3" s="314">
        <v>45209</v>
      </c>
      <c r="W3" s="315"/>
      <c r="X3" s="315"/>
      <c r="Y3" s="403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20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v>0</v>
      </c>
      <c r="I5" s="54"/>
      <c r="J5" s="52">
        <v>32.700000000000003</v>
      </c>
      <c r="K5" s="61">
        <v>32.700000000000003</v>
      </c>
      <c r="L5" s="17">
        <v>0</v>
      </c>
      <c r="M5" s="54"/>
      <c r="N5" s="52">
        <v>32.700000000000003</v>
      </c>
      <c r="O5" s="61">
        <v>32.700000000000003</v>
      </c>
      <c r="P5" s="17">
        <v>0</v>
      </c>
      <c r="Q5" s="54"/>
      <c r="R5" s="52">
        <v>32.700000000000003</v>
      </c>
      <c r="S5" s="61">
        <v>32.700000000000003</v>
      </c>
      <c r="T5" s="17">
        <v>0</v>
      </c>
      <c r="U5" s="54"/>
      <c r="V5" s="52">
        <v>32.700000000000003</v>
      </c>
      <c r="W5" s="61">
        <v>32.700000000000003</v>
      </c>
      <c r="X5" s="17">
        <v>0</v>
      </c>
      <c r="Y5" s="206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v>0</v>
      </c>
      <c r="I6" s="54"/>
      <c r="J6" s="52">
        <v>17.5</v>
      </c>
      <c r="K6" s="61">
        <v>17.5</v>
      </c>
      <c r="L6" s="17">
        <v>0</v>
      </c>
      <c r="M6" s="54"/>
      <c r="N6" s="52">
        <v>17.5</v>
      </c>
      <c r="O6" s="61">
        <v>17.5</v>
      </c>
      <c r="P6" s="17">
        <v>0</v>
      </c>
      <c r="Q6" s="54"/>
      <c r="R6" s="52">
        <v>17.5</v>
      </c>
      <c r="S6" s="61">
        <v>17.5</v>
      </c>
      <c r="T6" s="17">
        <v>0</v>
      </c>
      <c r="U6" s="54"/>
      <c r="V6" s="52">
        <v>17.5</v>
      </c>
      <c r="W6" s="61">
        <v>17.5</v>
      </c>
      <c r="X6" s="17">
        <v>0</v>
      </c>
      <c r="Y6" s="206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206"/>
    </row>
    <row r="8" spans="3:25" ht="16.5" x14ac:dyDescent="0.15">
      <c r="C8" s="367"/>
      <c r="D8" s="369"/>
      <c r="E8" s="18" t="s">
        <v>16</v>
      </c>
      <c r="F8" s="52">
        <v>54.300000000000004</v>
      </c>
      <c r="G8" s="53">
        <v>68.599999999999994</v>
      </c>
      <c r="H8" s="19">
        <v>14.29999999999999</v>
      </c>
      <c r="I8" s="45" t="s">
        <v>86</v>
      </c>
      <c r="J8" s="49">
        <v>58.300000000000004</v>
      </c>
      <c r="K8" s="53">
        <v>58.300000000000004</v>
      </c>
      <c r="L8" s="19">
        <v>0</v>
      </c>
      <c r="M8" s="45"/>
      <c r="N8" s="49">
        <v>56.300000000000004</v>
      </c>
      <c r="O8" s="53">
        <v>70.599999999999994</v>
      </c>
      <c r="P8" s="19">
        <v>14.29999999999999</v>
      </c>
      <c r="Q8" s="45" t="s">
        <v>86</v>
      </c>
      <c r="R8" s="49">
        <v>54.400000000000006</v>
      </c>
      <c r="S8" s="53">
        <v>68.7</v>
      </c>
      <c r="T8" s="19">
        <v>14.299999999999997</v>
      </c>
      <c r="U8" s="45" t="s">
        <v>86</v>
      </c>
      <c r="V8" s="49">
        <v>56.300000000000004</v>
      </c>
      <c r="W8" s="53">
        <v>56.300000000000004</v>
      </c>
      <c r="X8" s="19">
        <v>0</v>
      </c>
      <c r="Y8" s="207"/>
    </row>
    <row r="9" spans="3:25" ht="17.25" thickBot="1" x14ac:dyDescent="0.2">
      <c r="C9" s="368"/>
      <c r="D9" s="357" t="s">
        <v>20</v>
      </c>
      <c r="E9" s="358"/>
      <c r="F9" s="2">
        <f>SUM(F5:F8)</f>
        <v>104.5</v>
      </c>
      <c r="G9" s="3">
        <f>SUM(G5:G8)</f>
        <v>118.8</v>
      </c>
      <c r="H9" s="3">
        <f>G9-F9</f>
        <v>14.299999999999997</v>
      </c>
      <c r="I9" s="20" t="s">
        <v>77</v>
      </c>
      <c r="J9" s="2">
        <f>SUM(J5:J8)</f>
        <v>108.5</v>
      </c>
      <c r="K9" s="3">
        <f>SUM(K5:K8)</f>
        <v>108.5</v>
      </c>
      <c r="L9" s="3">
        <f>K9-J9</f>
        <v>0</v>
      </c>
      <c r="M9" s="20" t="s">
        <v>77</v>
      </c>
      <c r="N9" s="2">
        <f>SUM(N5:N8)</f>
        <v>106.5</v>
      </c>
      <c r="O9" s="3">
        <f>SUM(O5:O8)</f>
        <v>120.8</v>
      </c>
      <c r="P9" s="3">
        <f>O9-N9</f>
        <v>14.299999999999997</v>
      </c>
      <c r="Q9" s="20" t="s">
        <v>77</v>
      </c>
      <c r="R9" s="2">
        <f>SUM(R5:R8)</f>
        <v>104.60000000000001</v>
      </c>
      <c r="S9" s="3">
        <f>SUM(S5:S8)</f>
        <v>118.9</v>
      </c>
      <c r="T9" s="3">
        <f>S9-R9</f>
        <v>14.299999999999997</v>
      </c>
      <c r="U9" s="20" t="s">
        <v>77</v>
      </c>
      <c r="V9" s="2">
        <f>SUM(V5:V8)</f>
        <v>106.5</v>
      </c>
      <c r="W9" s="3">
        <f>SUM(W5:W8)</f>
        <v>106.5</v>
      </c>
      <c r="X9" s="3">
        <f>W9-V9</f>
        <v>0</v>
      </c>
      <c r="Y9" s="208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5" ht="17.25" thickBot="1" x14ac:dyDescent="0.2">
      <c r="C11" s="329" t="s">
        <v>47</v>
      </c>
      <c r="D11" s="330"/>
      <c r="E11" s="331"/>
      <c r="F11" s="317">
        <v>45200</v>
      </c>
      <c r="G11" s="318"/>
      <c r="H11" s="318"/>
      <c r="I11" s="319"/>
      <c r="J11" s="317">
        <v>45201</v>
      </c>
      <c r="K11" s="318"/>
      <c r="L11" s="318"/>
      <c r="M11" s="319"/>
      <c r="N11" s="317">
        <v>45205</v>
      </c>
      <c r="O11" s="318"/>
      <c r="P11" s="318"/>
      <c r="Q11" s="319"/>
      <c r="R11" s="317">
        <v>45206</v>
      </c>
      <c r="S11" s="318"/>
      <c r="T11" s="318"/>
      <c r="U11" s="319"/>
      <c r="V11" s="317">
        <v>45209</v>
      </c>
      <c r="W11" s="318"/>
      <c r="X11" s="318"/>
      <c r="Y11" s="402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20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0</v>
      </c>
      <c r="X13" s="17">
        <v>26.1</v>
      </c>
      <c r="Y13" s="210" t="s">
        <v>67</v>
      </c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0</v>
      </c>
      <c r="X14" s="17">
        <v>26.1</v>
      </c>
      <c r="Y14" s="210" t="s">
        <v>67</v>
      </c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211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21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212" t="s">
        <v>67</v>
      </c>
      <c r="J17" s="52">
        <v>-34</v>
      </c>
      <c r="K17" s="61">
        <v>0</v>
      </c>
      <c r="L17" s="17">
        <v>34</v>
      </c>
      <c r="M17" s="212" t="s">
        <v>67</v>
      </c>
      <c r="N17" s="52">
        <v>-34</v>
      </c>
      <c r="O17" s="61">
        <v>-34</v>
      </c>
      <c r="P17" s="17">
        <v>0</v>
      </c>
      <c r="Q17" s="212"/>
      <c r="R17" s="52">
        <v>-34</v>
      </c>
      <c r="S17" s="61">
        <v>-34</v>
      </c>
      <c r="T17" s="17">
        <v>0</v>
      </c>
      <c r="U17" s="63"/>
      <c r="V17" s="52">
        <v>-34</v>
      </c>
      <c r="W17" s="61">
        <v>-34</v>
      </c>
      <c r="X17" s="17">
        <v>0</v>
      </c>
      <c r="Y17" s="21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0</v>
      </c>
      <c r="P18" s="17">
        <v>34</v>
      </c>
      <c r="Q18" s="212" t="s">
        <v>67</v>
      </c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211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0</v>
      </c>
      <c r="H19" s="17">
        <v>34</v>
      </c>
      <c r="I19" s="212" t="s">
        <v>67</v>
      </c>
      <c r="J19" s="52">
        <v>-34</v>
      </c>
      <c r="K19" s="61">
        <v>0</v>
      </c>
      <c r="L19" s="17">
        <v>34</v>
      </c>
      <c r="M19" s="212" t="s">
        <v>67</v>
      </c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21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211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-185.2</v>
      </c>
      <c r="H21" s="3">
        <v>68</v>
      </c>
      <c r="I21" s="25" t="s">
        <v>77</v>
      </c>
      <c r="J21" s="2">
        <v>-253.2</v>
      </c>
      <c r="K21" s="3">
        <v>-185.2</v>
      </c>
      <c r="L21" s="3">
        <v>68</v>
      </c>
      <c r="M21" s="25" t="s">
        <v>77</v>
      </c>
      <c r="N21" s="2">
        <v>-253.2</v>
      </c>
      <c r="O21" s="3">
        <v>-219.2</v>
      </c>
      <c r="P21" s="3">
        <v>68</v>
      </c>
      <c r="Q21" s="25" t="s">
        <v>77</v>
      </c>
      <c r="R21" s="2">
        <v>-253.2</v>
      </c>
      <c r="S21" s="3">
        <v>-253.2</v>
      </c>
      <c r="T21" s="3">
        <v>0</v>
      </c>
      <c r="U21" s="25" t="s">
        <v>77</v>
      </c>
      <c r="V21" s="2">
        <v>-253.2</v>
      </c>
      <c r="W21" s="3">
        <v>-201</v>
      </c>
      <c r="X21" s="3">
        <v>52.2</v>
      </c>
      <c r="Y21" s="214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45200</v>
      </c>
      <c r="G23" s="318"/>
      <c r="H23" s="318"/>
      <c r="I23" s="319"/>
      <c r="J23" s="317">
        <v>45201</v>
      </c>
      <c r="K23" s="318"/>
      <c r="L23" s="318"/>
      <c r="M23" s="319"/>
      <c r="N23" s="317">
        <v>45205</v>
      </c>
      <c r="O23" s="318"/>
      <c r="P23" s="318"/>
      <c r="Q23" s="319"/>
      <c r="R23" s="317">
        <v>45206</v>
      </c>
      <c r="S23" s="318"/>
      <c r="T23" s="318"/>
      <c r="U23" s="319"/>
      <c r="V23" s="317">
        <v>45209</v>
      </c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20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-4.84</v>
      </c>
      <c r="H25" s="26">
        <v>0.16000000000000014</v>
      </c>
      <c r="I25" s="44" t="s">
        <v>66</v>
      </c>
      <c r="J25" s="43">
        <v>-5</v>
      </c>
      <c r="K25" s="55">
        <v>-4.84</v>
      </c>
      <c r="L25" s="26">
        <v>0.16000000000000014</v>
      </c>
      <c r="M25" s="44" t="s">
        <v>66</v>
      </c>
      <c r="N25" s="43">
        <v>-5</v>
      </c>
      <c r="O25" s="55">
        <v>-4.84</v>
      </c>
      <c r="P25" s="26">
        <v>0.16000000000000014</v>
      </c>
      <c r="Q25" s="44" t="s">
        <v>66</v>
      </c>
      <c r="R25" s="43">
        <v>-5</v>
      </c>
      <c r="S25" s="55">
        <v>-4.84</v>
      </c>
      <c r="T25" s="26">
        <v>0.16000000000000014</v>
      </c>
      <c r="U25" s="44" t="s">
        <v>66</v>
      </c>
      <c r="V25" s="43">
        <v>-5</v>
      </c>
      <c r="W25" s="55">
        <v>-4.84</v>
      </c>
      <c r="X25" s="26">
        <v>0.16000000000000014</v>
      </c>
      <c r="Y25" s="215" t="s">
        <v>66</v>
      </c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45200</v>
      </c>
      <c r="G27" s="318"/>
      <c r="H27" s="318"/>
      <c r="I27" s="319"/>
      <c r="J27" s="317">
        <v>45201</v>
      </c>
      <c r="K27" s="318"/>
      <c r="L27" s="318"/>
      <c r="M27" s="319"/>
      <c r="N27" s="317">
        <v>45205</v>
      </c>
      <c r="O27" s="318"/>
      <c r="P27" s="318"/>
      <c r="Q27" s="319"/>
      <c r="R27" s="317">
        <v>45206</v>
      </c>
      <c r="S27" s="318"/>
      <c r="T27" s="318"/>
      <c r="U27" s="319"/>
      <c r="V27" s="317">
        <v>45209</v>
      </c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20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21.2</v>
      </c>
      <c r="H29" s="309">
        <v>-22.599999999999998</v>
      </c>
      <c r="I29" s="311" t="s">
        <v>72</v>
      </c>
      <c r="J29" s="59">
        <v>43.8</v>
      </c>
      <c r="K29" s="320">
        <v>21.9</v>
      </c>
      <c r="L29" s="309">
        <v>-21.9</v>
      </c>
      <c r="M29" s="311" t="s">
        <v>72</v>
      </c>
      <c r="N29" s="59">
        <v>43.8</v>
      </c>
      <c r="O29" s="320">
        <v>21.9</v>
      </c>
      <c r="P29" s="309">
        <v>-21.9</v>
      </c>
      <c r="Q29" s="311" t="s">
        <v>72</v>
      </c>
      <c r="R29" s="59">
        <v>43.8</v>
      </c>
      <c r="S29" s="320">
        <v>21.9</v>
      </c>
      <c r="T29" s="309">
        <v>-21.9</v>
      </c>
      <c r="U29" s="311" t="s">
        <v>72</v>
      </c>
      <c r="V29" s="59">
        <v>43.8</v>
      </c>
      <c r="W29" s="320">
        <v>21.9</v>
      </c>
      <c r="X29" s="309">
        <v>-21.9</v>
      </c>
      <c r="Y29" s="399" t="s">
        <v>72</v>
      </c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401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54.4</v>
      </c>
      <c r="K31" s="320">
        <v>54.4</v>
      </c>
      <c r="L31" s="309">
        <v>0</v>
      </c>
      <c r="M31" s="311"/>
      <c r="N31" s="59">
        <v>54.4</v>
      </c>
      <c r="O31" s="320">
        <v>95.8</v>
      </c>
      <c r="P31" s="309">
        <v>41.4</v>
      </c>
      <c r="Q31" s="311" t="s">
        <v>67</v>
      </c>
      <c r="R31" s="59">
        <v>54.4</v>
      </c>
      <c r="S31" s="320">
        <v>26.1</v>
      </c>
      <c r="T31" s="309">
        <v>-28.299999999999997</v>
      </c>
      <c r="U31" s="311" t="s">
        <v>72</v>
      </c>
      <c r="V31" s="59">
        <v>54.4</v>
      </c>
      <c r="W31" s="320">
        <v>26.1</v>
      </c>
      <c r="X31" s="309">
        <v>-28.299999999999997</v>
      </c>
      <c r="Y31" s="399" t="s">
        <v>72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 t="s">
        <v>151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401"/>
    </row>
    <row r="33" spans="3:25" ht="16.5" x14ac:dyDescent="0.15">
      <c r="C33" s="350"/>
      <c r="D33" s="347" t="s">
        <v>36</v>
      </c>
      <c r="E33" s="85" t="s">
        <v>11</v>
      </c>
      <c r="F33" s="59">
        <v>31.1</v>
      </c>
      <c r="G33" s="84">
        <v>18.399999999999999</v>
      </c>
      <c r="H33" s="309">
        <v>-12.700000000000003</v>
      </c>
      <c r="I33" s="311" t="s">
        <v>90</v>
      </c>
      <c r="J33" s="59">
        <v>31.1</v>
      </c>
      <c r="K33" s="84">
        <v>32.799999999999997</v>
      </c>
      <c r="L33" s="309">
        <v>1.6999999999999957</v>
      </c>
      <c r="M33" s="311" t="s">
        <v>90</v>
      </c>
      <c r="N33" s="59">
        <v>31.1</v>
      </c>
      <c r="O33" s="84">
        <v>38.200000000000003</v>
      </c>
      <c r="P33" s="309">
        <v>7.1000000000000014</v>
      </c>
      <c r="Q33" s="311" t="s">
        <v>90</v>
      </c>
      <c r="R33" s="59">
        <v>31.1</v>
      </c>
      <c r="S33" s="84">
        <v>22.3</v>
      </c>
      <c r="T33" s="309">
        <v>-8.8000000000000007</v>
      </c>
      <c r="U33" s="311" t="s">
        <v>90</v>
      </c>
      <c r="V33" s="59">
        <v>31.1</v>
      </c>
      <c r="W33" s="84">
        <v>28</v>
      </c>
      <c r="X33" s="309">
        <v>-3.1000000000000014</v>
      </c>
      <c r="Y33" s="399" t="s">
        <v>90</v>
      </c>
    </row>
    <row r="34" spans="3:25" ht="16.5" x14ac:dyDescent="0.15">
      <c r="C34" s="350"/>
      <c r="D34" s="348"/>
      <c r="E34" s="344" t="s">
        <v>58</v>
      </c>
      <c r="F34" s="50">
        <v>0.22</v>
      </c>
      <c r="G34" s="56">
        <v>0.13</v>
      </c>
      <c r="H34" s="322"/>
      <c r="I34" s="323"/>
      <c r="J34" s="50">
        <v>0.22</v>
      </c>
      <c r="K34" s="56">
        <v>0.24</v>
      </c>
      <c r="L34" s="322"/>
      <c r="M34" s="323"/>
      <c r="N34" s="50">
        <v>0.22</v>
      </c>
      <c r="O34" s="56">
        <v>0.28000000000000003</v>
      </c>
      <c r="P34" s="322"/>
      <c r="Q34" s="323"/>
      <c r="R34" s="50">
        <v>0.22</v>
      </c>
      <c r="S34" s="56">
        <v>0.16</v>
      </c>
      <c r="T34" s="322"/>
      <c r="U34" s="323"/>
      <c r="V34" s="50">
        <v>0.22</v>
      </c>
      <c r="W34" s="56">
        <v>0.2</v>
      </c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0.4</v>
      </c>
      <c r="H37" s="17">
        <v>-12.6</v>
      </c>
      <c r="I37" s="58" t="s">
        <v>89</v>
      </c>
      <c r="J37" s="52">
        <v>13</v>
      </c>
      <c r="K37" s="61">
        <v>0.30000000000000571</v>
      </c>
      <c r="L37" s="17">
        <v>-12.699999999999994</v>
      </c>
      <c r="M37" s="58" t="s">
        <v>89</v>
      </c>
      <c r="N37" s="52">
        <v>13</v>
      </c>
      <c r="O37" s="61">
        <v>0.2999999999999986</v>
      </c>
      <c r="P37" s="17">
        <v>-12.700000000000001</v>
      </c>
      <c r="Q37" s="58" t="s">
        <v>89</v>
      </c>
      <c r="R37" s="52">
        <v>13</v>
      </c>
      <c r="S37" s="61">
        <v>0.30000000000000215</v>
      </c>
      <c r="T37" s="17">
        <v>-12.699999999999998</v>
      </c>
      <c r="U37" s="58" t="s">
        <v>89</v>
      </c>
      <c r="V37" s="52">
        <v>13</v>
      </c>
      <c r="W37" s="61">
        <v>0.3</v>
      </c>
      <c r="X37" s="17">
        <v>-12.7</v>
      </c>
      <c r="Y37" s="211" t="s">
        <v>89</v>
      </c>
    </row>
    <row r="38" spans="3:25" ht="17.25" thickBot="1" x14ac:dyDescent="0.2">
      <c r="C38" s="351"/>
      <c r="D38" s="357" t="s">
        <v>20</v>
      </c>
      <c r="E38" s="358"/>
      <c r="F38" s="2">
        <v>142.29999999999998</v>
      </c>
      <c r="G38" s="3">
        <v>94.4</v>
      </c>
      <c r="H38" s="3">
        <v>-47.9</v>
      </c>
      <c r="I38" s="25"/>
      <c r="J38" s="2">
        <v>142.29999999999998</v>
      </c>
      <c r="K38" s="3">
        <v>109.4</v>
      </c>
      <c r="L38" s="3">
        <v>-32.9</v>
      </c>
      <c r="M38" s="25"/>
      <c r="N38" s="2">
        <v>142.29999999999998</v>
      </c>
      <c r="O38" s="3">
        <v>156.19999999999999</v>
      </c>
      <c r="P38" s="3">
        <v>13.9</v>
      </c>
      <c r="Q38" s="25"/>
      <c r="R38" s="2">
        <v>142.29999999999998</v>
      </c>
      <c r="S38" s="3">
        <v>70.599999999999994</v>
      </c>
      <c r="T38" s="3">
        <v>-71.7</v>
      </c>
      <c r="U38" s="25"/>
      <c r="V38" s="2">
        <v>142.29999999999998</v>
      </c>
      <c r="W38" s="3">
        <v>76.3</v>
      </c>
      <c r="X38" s="3">
        <v>-66</v>
      </c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45200</v>
      </c>
      <c r="G40" s="305"/>
      <c r="H40" s="305"/>
      <c r="I40" s="306"/>
      <c r="J40" s="304">
        <v>45201</v>
      </c>
      <c r="K40" s="305"/>
      <c r="L40" s="305"/>
      <c r="M40" s="306"/>
      <c r="N40" s="304">
        <v>45205</v>
      </c>
      <c r="O40" s="305"/>
      <c r="P40" s="305"/>
      <c r="Q40" s="306"/>
      <c r="R40" s="304">
        <v>45206</v>
      </c>
      <c r="S40" s="305"/>
      <c r="T40" s="305"/>
      <c r="U40" s="306"/>
      <c r="V40" s="304">
        <v>45209</v>
      </c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20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10.9</v>
      </c>
      <c r="S42" s="307">
        <v>10.9</v>
      </c>
      <c r="T42" s="309">
        <v>0</v>
      </c>
      <c r="U42" s="311"/>
      <c r="V42" s="51">
        <v>0.4</v>
      </c>
      <c r="W42" s="307">
        <v>0.4</v>
      </c>
      <c r="X42" s="309">
        <v>0</v>
      </c>
      <c r="Y42" s="399"/>
    </row>
    <row r="43" spans="3:25" ht="17.25" thickBot="1" x14ac:dyDescent="0.2">
      <c r="C43" s="375"/>
      <c r="D43" s="376"/>
      <c r="E43" s="343"/>
      <c r="F43" s="42">
        <v>193</v>
      </c>
      <c r="G43" s="308"/>
      <c r="H43" s="310"/>
      <c r="I43" s="312"/>
      <c r="J43" s="42">
        <v>236</v>
      </c>
      <c r="K43" s="308"/>
      <c r="L43" s="310"/>
      <c r="M43" s="312"/>
      <c r="N43" s="42">
        <v>236</v>
      </c>
      <c r="O43" s="308"/>
      <c r="P43" s="310"/>
      <c r="Q43" s="312"/>
      <c r="R43" s="42">
        <v>193</v>
      </c>
      <c r="S43" s="308"/>
      <c r="T43" s="310"/>
      <c r="U43" s="312"/>
      <c r="V43" s="42">
        <v>210.9</v>
      </c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45200</v>
      </c>
      <c r="G45" s="305"/>
      <c r="H45" s="305"/>
      <c r="I45" s="306"/>
      <c r="J45" s="304">
        <v>45201</v>
      </c>
      <c r="K45" s="305"/>
      <c r="L45" s="305"/>
      <c r="M45" s="306"/>
      <c r="N45" s="304">
        <v>45205</v>
      </c>
      <c r="O45" s="305"/>
      <c r="P45" s="305"/>
      <c r="Q45" s="306"/>
      <c r="R45" s="304">
        <v>45206</v>
      </c>
      <c r="S45" s="305"/>
      <c r="T45" s="305"/>
      <c r="U45" s="306"/>
      <c r="V45" s="304">
        <v>45209</v>
      </c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205" t="s">
        <v>76</v>
      </c>
    </row>
    <row r="47" spans="3:25" ht="16.5" x14ac:dyDescent="0.15">
      <c r="C47" s="325"/>
      <c r="D47" s="326"/>
      <c r="E47" s="335" t="s">
        <v>56</v>
      </c>
      <c r="F47" s="51">
        <v>30.8</v>
      </c>
      <c r="G47" s="307">
        <v>32.5</v>
      </c>
      <c r="H47" s="309">
        <v>1.6999999999999993</v>
      </c>
      <c r="I47" s="311" t="s">
        <v>67</v>
      </c>
      <c r="J47" s="51">
        <v>29.4</v>
      </c>
      <c r="K47" s="307">
        <v>32.5</v>
      </c>
      <c r="L47" s="309">
        <v>3.1000000000000014</v>
      </c>
      <c r="M47" s="311" t="s">
        <v>67</v>
      </c>
      <c r="N47" s="51">
        <v>29.4</v>
      </c>
      <c r="O47" s="307">
        <v>30</v>
      </c>
      <c r="P47" s="309">
        <v>0.60000000000000142</v>
      </c>
      <c r="Q47" s="311" t="s">
        <v>67</v>
      </c>
      <c r="R47" s="51">
        <v>29.4</v>
      </c>
      <c r="S47" s="307">
        <v>29.6</v>
      </c>
      <c r="T47" s="309">
        <v>0.20000000000000284</v>
      </c>
      <c r="U47" s="311" t="s">
        <v>67</v>
      </c>
      <c r="V47" s="51">
        <v>29.4</v>
      </c>
      <c r="W47" s="307">
        <v>29.6</v>
      </c>
      <c r="X47" s="309">
        <v>0.20000000000000284</v>
      </c>
      <c r="Y47" s="399" t="s">
        <v>67</v>
      </c>
    </row>
    <row r="48" spans="3:25" ht="17.25" thickBot="1" x14ac:dyDescent="0.2">
      <c r="C48" s="333"/>
      <c r="D48" s="334"/>
      <c r="E48" s="336"/>
      <c r="F48" s="60">
        <v>0.65</v>
      </c>
      <c r="G48" s="308"/>
      <c r="H48" s="310"/>
      <c r="I48" s="312"/>
      <c r="J48" s="60">
        <v>0.65</v>
      </c>
      <c r="K48" s="308"/>
      <c r="L48" s="310"/>
      <c r="M48" s="312"/>
      <c r="N48" s="60">
        <v>0.65</v>
      </c>
      <c r="O48" s="308"/>
      <c r="P48" s="310"/>
      <c r="Q48" s="312"/>
      <c r="R48" s="60">
        <v>0.65</v>
      </c>
      <c r="S48" s="308"/>
      <c r="T48" s="310"/>
      <c r="U48" s="312"/>
      <c r="V48" s="60">
        <v>0.65</v>
      </c>
      <c r="W48" s="308"/>
      <c r="X48" s="310"/>
      <c r="Y48" s="400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45200</v>
      </c>
      <c r="G50" s="305"/>
      <c r="H50" s="305"/>
      <c r="I50" s="306"/>
      <c r="J50" s="304">
        <v>45201</v>
      </c>
      <c r="K50" s="305"/>
      <c r="L50" s="305"/>
      <c r="M50" s="306"/>
      <c r="N50" s="304">
        <v>45205</v>
      </c>
      <c r="O50" s="305"/>
      <c r="P50" s="305"/>
      <c r="Q50" s="306"/>
      <c r="R50" s="304">
        <v>45206</v>
      </c>
      <c r="S50" s="305"/>
      <c r="T50" s="305"/>
      <c r="U50" s="306"/>
      <c r="V50" s="304">
        <v>45209</v>
      </c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218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219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22</v>
      </c>
      <c r="H53" s="68" t="s">
        <v>77</v>
      </c>
      <c r="I53" s="69" t="s">
        <v>69</v>
      </c>
      <c r="J53" s="66">
        <v>0</v>
      </c>
      <c r="K53" s="73">
        <v>22.7</v>
      </c>
      <c r="L53" s="68" t="s">
        <v>77</v>
      </c>
      <c r="M53" s="69" t="s">
        <v>69</v>
      </c>
      <c r="N53" s="66">
        <v>0</v>
      </c>
      <c r="O53" s="73">
        <v>22.4</v>
      </c>
      <c r="P53" s="68" t="s">
        <v>77</v>
      </c>
      <c r="Q53" s="69" t="s">
        <v>69</v>
      </c>
      <c r="R53" s="66">
        <v>0</v>
      </c>
      <c r="S53" s="73">
        <v>23.1</v>
      </c>
      <c r="T53" s="68" t="s">
        <v>77</v>
      </c>
      <c r="U53" s="69" t="s">
        <v>69</v>
      </c>
      <c r="V53" s="66">
        <v>0</v>
      </c>
      <c r="W53" s="73">
        <v>21.8</v>
      </c>
      <c r="X53" s="68" t="s">
        <v>77</v>
      </c>
      <c r="Y53" s="220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&amp;"メイリオ,ボールド"&amp;22日別の優先給電ルールに基づく抑制、調整状況（2023年10月）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75002-595C-46A2-9AE4-B260D46C35AC}">
  <sheetPr>
    <tabColor rgb="FFFFC000"/>
    <pageSetUpPr fitToPage="1"/>
  </sheetPr>
  <dimension ref="A1:Y57"/>
  <sheetViews>
    <sheetView showGridLines="0" view="pageBreakPreview" zoomScale="70" zoomScaleNormal="55" zoomScaleSheetLayoutView="70" workbookViewId="0">
      <selection activeCell="X29" sqref="X29:X30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45210</v>
      </c>
      <c r="G3" s="315"/>
      <c r="H3" s="315"/>
      <c r="I3" s="316"/>
      <c r="J3" s="314">
        <v>45211</v>
      </c>
      <c r="K3" s="315"/>
      <c r="L3" s="315"/>
      <c r="M3" s="316"/>
      <c r="N3" s="314">
        <v>45212</v>
      </c>
      <c r="O3" s="315"/>
      <c r="P3" s="315"/>
      <c r="Q3" s="316"/>
      <c r="R3" s="314">
        <v>45214</v>
      </c>
      <c r="S3" s="315"/>
      <c r="T3" s="315"/>
      <c r="U3" s="316"/>
      <c r="V3" s="314">
        <v>45215</v>
      </c>
      <c r="W3" s="315"/>
      <c r="X3" s="315"/>
      <c r="Y3" s="403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20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v>0</v>
      </c>
      <c r="I5" s="54"/>
      <c r="J5" s="52">
        <v>32.700000000000003</v>
      </c>
      <c r="K5" s="61">
        <v>32.700000000000003</v>
      </c>
      <c r="L5" s="17">
        <v>0</v>
      </c>
      <c r="M5" s="54"/>
      <c r="N5" s="52">
        <v>32.700000000000003</v>
      </c>
      <c r="O5" s="61">
        <v>33.799999999999997</v>
      </c>
      <c r="P5" s="17">
        <v>1.1000000000000001</v>
      </c>
      <c r="Q5" s="54" t="s">
        <v>68</v>
      </c>
      <c r="R5" s="52">
        <v>12.4</v>
      </c>
      <c r="S5" s="61">
        <v>12.4</v>
      </c>
      <c r="T5" s="17">
        <v>0</v>
      </c>
      <c r="U5" s="54"/>
      <c r="V5" s="52">
        <v>12.4</v>
      </c>
      <c r="W5" s="61">
        <v>12.4</v>
      </c>
      <c r="X5" s="17">
        <v>0</v>
      </c>
      <c r="Y5" s="206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v>0</v>
      </c>
      <c r="I6" s="54"/>
      <c r="J6" s="52">
        <v>8.6999999999999993</v>
      </c>
      <c r="K6" s="61">
        <v>8.6999999999999993</v>
      </c>
      <c r="L6" s="17">
        <v>0</v>
      </c>
      <c r="M6" s="54"/>
      <c r="N6" s="52">
        <v>8.6999999999999993</v>
      </c>
      <c r="O6" s="61">
        <v>8.6999999999999993</v>
      </c>
      <c r="P6" s="17">
        <v>0</v>
      </c>
      <c r="Q6" s="54"/>
      <c r="R6" s="52">
        <v>8.6999999999999993</v>
      </c>
      <c r="S6" s="61">
        <v>8.6999999999999993</v>
      </c>
      <c r="T6" s="17">
        <v>0</v>
      </c>
      <c r="U6" s="54"/>
      <c r="V6" s="52">
        <v>8.6999999999999993</v>
      </c>
      <c r="W6" s="61">
        <v>8.6999999999999993</v>
      </c>
      <c r="X6" s="17">
        <v>0</v>
      </c>
      <c r="Y6" s="206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8.4</v>
      </c>
      <c r="W7" s="61">
        <v>9.4</v>
      </c>
      <c r="X7" s="17">
        <v>1</v>
      </c>
      <c r="Y7" s="210" t="s">
        <v>90</v>
      </c>
    </row>
    <row r="8" spans="3:25" ht="16.5" x14ac:dyDescent="0.15">
      <c r="C8" s="367"/>
      <c r="D8" s="369"/>
      <c r="E8" s="18" t="s">
        <v>16</v>
      </c>
      <c r="F8" s="49">
        <v>56.2</v>
      </c>
      <c r="G8" s="53">
        <v>56.2</v>
      </c>
      <c r="H8" s="19">
        <v>0</v>
      </c>
      <c r="I8" s="45"/>
      <c r="J8" s="49">
        <v>55.900000000000006</v>
      </c>
      <c r="K8" s="53">
        <v>55.900000000000006</v>
      </c>
      <c r="L8" s="19">
        <v>0</v>
      </c>
      <c r="M8" s="45"/>
      <c r="N8" s="49">
        <v>55.5</v>
      </c>
      <c r="O8" s="53">
        <v>55.5</v>
      </c>
      <c r="P8" s="19">
        <v>0</v>
      </c>
      <c r="Q8" s="45"/>
      <c r="R8" s="49">
        <v>52.1</v>
      </c>
      <c r="S8" s="53">
        <v>52.1</v>
      </c>
      <c r="T8" s="19">
        <v>0</v>
      </c>
      <c r="U8" s="45"/>
      <c r="V8" s="49">
        <v>55.5</v>
      </c>
      <c r="W8" s="53">
        <v>55.5</v>
      </c>
      <c r="X8" s="19">
        <v>0</v>
      </c>
      <c r="Y8" s="207"/>
    </row>
    <row r="9" spans="3:25" ht="17.25" thickBot="1" x14ac:dyDescent="0.2">
      <c r="C9" s="368"/>
      <c r="D9" s="357" t="s">
        <v>20</v>
      </c>
      <c r="E9" s="358"/>
      <c r="F9" s="2">
        <f>SUM(F5:F8)</f>
        <v>106.4</v>
      </c>
      <c r="G9" s="3">
        <f>SUM(G5:G8)</f>
        <v>106.4</v>
      </c>
      <c r="H9" s="3">
        <f>G9-F9</f>
        <v>0</v>
      </c>
      <c r="I9" s="20" t="s">
        <v>77</v>
      </c>
      <c r="J9" s="2">
        <f>SUM(J5:J8)</f>
        <v>97.300000000000011</v>
      </c>
      <c r="K9" s="3">
        <f>SUM(K5:K8)</f>
        <v>97.300000000000011</v>
      </c>
      <c r="L9" s="3">
        <f>K9-J9</f>
        <v>0</v>
      </c>
      <c r="M9" s="20" t="s">
        <v>77</v>
      </c>
      <c r="N9" s="2">
        <f>SUM(N5:N8)</f>
        <v>96.9</v>
      </c>
      <c r="O9" s="3">
        <f>SUM(O5:O8)</f>
        <v>98</v>
      </c>
      <c r="P9" s="3">
        <f>O9-N9</f>
        <v>1.0999999999999943</v>
      </c>
      <c r="Q9" s="20" t="s">
        <v>77</v>
      </c>
      <c r="R9" s="2">
        <f>SUM(R5:R8)</f>
        <v>73.2</v>
      </c>
      <c r="S9" s="3">
        <f>SUM(S5:S8)</f>
        <v>73.2</v>
      </c>
      <c r="T9" s="3">
        <f>S9-R9</f>
        <v>0</v>
      </c>
      <c r="U9" s="20" t="s">
        <v>77</v>
      </c>
      <c r="V9" s="2">
        <f>SUM(V5:V8)</f>
        <v>85</v>
      </c>
      <c r="W9" s="3">
        <f>SUM(W5:W8)</f>
        <v>86</v>
      </c>
      <c r="X9" s="3">
        <f>W9-V9</f>
        <v>1</v>
      </c>
      <c r="Y9" s="208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5" ht="17.25" thickBot="1" x14ac:dyDescent="0.2">
      <c r="C11" s="329" t="s">
        <v>47</v>
      </c>
      <c r="D11" s="330"/>
      <c r="E11" s="331"/>
      <c r="F11" s="317">
        <v>45210</v>
      </c>
      <c r="G11" s="318"/>
      <c r="H11" s="318"/>
      <c r="I11" s="319"/>
      <c r="J11" s="317">
        <v>45211</v>
      </c>
      <c r="K11" s="318"/>
      <c r="L11" s="318"/>
      <c r="M11" s="319"/>
      <c r="N11" s="317">
        <v>45212</v>
      </c>
      <c r="O11" s="318"/>
      <c r="P11" s="318"/>
      <c r="Q11" s="319"/>
      <c r="R11" s="317">
        <v>45214</v>
      </c>
      <c r="S11" s="318"/>
      <c r="T11" s="318"/>
      <c r="U11" s="319"/>
      <c r="V11" s="317">
        <v>45215</v>
      </c>
      <c r="W11" s="318"/>
      <c r="X11" s="318"/>
      <c r="Y11" s="402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20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0</v>
      </c>
      <c r="H13" s="17">
        <v>26.1</v>
      </c>
      <c r="I13" s="212" t="s">
        <v>67</v>
      </c>
      <c r="J13" s="52">
        <v>-26.1</v>
      </c>
      <c r="K13" s="61">
        <v>0</v>
      </c>
      <c r="L13" s="17">
        <v>26.1</v>
      </c>
      <c r="M13" s="212" t="s">
        <v>67</v>
      </c>
      <c r="N13" s="52">
        <v>-26.1</v>
      </c>
      <c r="O13" s="61">
        <v>0</v>
      </c>
      <c r="P13" s="17">
        <v>26.1</v>
      </c>
      <c r="Q13" s="212" t="s">
        <v>67</v>
      </c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211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0</v>
      </c>
      <c r="H14" s="17">
        <v>26.1</v>
      </c>
      <c r="I14" s="212" t="s">
        <v>67</v>
      </c>
      <c r="J14" s="52">
        <v>-26.1</v>
      </c>
      <c r="K14" s="61">
        <v>0</v>
      </c>
      <c r="L14" s="17">
        <v>26.1</v>
      </c>
      <c r="M14" s="212" t="s">
        <v>67</v>
      </c>
      <c r="N14" s="52">
        <v>-26.1</v>
      </c>
      <c r="O14" s="61">
        <v>0</v>
      </c>
      <c r="P14" s="17">
        <v>26.1</v>
      </c>
      <c r="Q14" s="212" t="s">
        <v>67</v>
      </c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211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211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21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-34</v>
      </c>
      <c r="H17" s="17">
        <v>0</v>
      </c>
      <c r="I17" s="63"/>
      <c r="J17" s="52">
        <v>-34</v>
      </c>
      <c r="K17" s="61">
        <v>-34</v>
      </c>
      <c r="L17" s="17">
        <v>0</v>
      </c>
      <c r="M17" s="63"/>
      <c r="N17" s="52">
        <v>-34</v>
      </c>
      <c r="O17" s="61">
        <v>-34</v>
      </c>
      <c r="P17" s="17">
        <v>0</v>
      </c>
      <c r="Q17" s="63"/>
      <c r="R17" s="52">
        <v>-34</v>
      </c>
      <c r="S17" s="61">
        <v>-34</v>
      </c>
      <c r="T17" s="17">
        <v>0</v>
      </c>
      <c r="U17" s="63"/>
      <c r="V17" s="52">
        <v>-34</v>
      </c>
      <c r="W17" s="61">
        <v>-34</v>
      </c>
      <c r="X17" s="17">
        <v>0</v>
      </c>
      <c r="Y17" s="21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211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0</v>
      </c>
      <c r="X19" s="17">
        <v>34</v>
      </c>
      <c r="Y19" s="210" t="s">
        <v>67</v>
      </c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0</v>
      </c>
      <c r="X20" s="17">
        <v>34</v>
      </c>
      <c r="Y20" s="210" t="s">
        <v>67</v>
      </c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-201</v>
      </c>
      <c r="H21" s="3">
        <v>52.2</v>
      </c>
      <c r="I21" s="25" t="s">
        <v>77</v>
      </c>
      <c r="J21" s="2">
        <v>-253.2</v>
      </c>
      <c r="K21" s="3">
        <v>-201</v>
      </c>
      <c r="L21" s="3">
        <v>52.2</v>
      </c>
      <c r="M21" s="25" t="s">
        <v>77</v>
      </c>
      <c r="N21" s="2">
        <v>-253.2</v>
      </c>
      <c r="O21" s="3">
        <v>-201</v>
      </c>
      <c r="P21" s="3">
        <v>52.2</v>
      </c>
      <c r="Q21" s="25" t="s">
        <v>77</v>
      </c>
      <c r="R21" s="2">
        <v>-253.2</v>
      </c>
      <c r="S21" s="3">
        <v>-253.2</v>
      </c>
      <c r="T21" s="3">
        <v>0</v>
      </c>
      <c r="U21" s="25" t="s">
        <v>77</v>
      </c>
      <c r="V21" s="2">
        <v>-253.2</v>
      </c>
      <c r="W21" s="3">
        <v>-185.2</v>
      </c>
      <c r="X21" s="3">
        <v>68</v>
      </c>
      <c r="Y21" s="214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45210</v>
      </c>
      <c r="G23" s="318"/>
      <c r="H23" s="318"/>
      <c r="I23" s="319"/>
      <c r="J23" s="317">
        <v>45211</v>
      </c>
      <c r="K23" s="318"/>
      <c r="L23" s="318"/>
      <c r="M23" s="319"/>
      <c r="N23" s="317">
        <v>45212</v>
      </c>
      <c r="O23" s="318"/>
      <c r="P23" s="318"/>
      <c r="Q23" s="319"/>
      <c r="R23" s="317">
        <v>45214</v>
      </c>
      <c r="S23" s="318"/>
      <c r="T23" s="318"/>
      <c r="U23" s="319"/>
      <c r="V23" s="317">
        <v>45215</v>
      </c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20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-4.84</v>
      </c>
      <c r="H25" s="26">
        <v>0.16000000000000014</v>
      </c>
      <c r="I25" s="44" t="s">
        <v>66</v>
      </c>
      <c r="J25" s="43">
        <v>-5</v>
      </c>
      <c r="K25" s="55">
        <v>-4.84</v>
      </c>
      <c r="L25" s="26">
        <v>0.16000000000000014</v>
      </c>
      <c r="M25" s="44" t="s">
        <v>66</v>
      </c>
      <c r="N25" s="43">
        <v>-5</v>
      </c>
      <c r="O25" s="55">
        <v>-4.84</v>
      </c>
      <c r="P25" s="26">
        <v>0.16000000000000014</v>
      </c>
      <c r="Q25" s="44" t="s">
        <v>66</v>
      </c>
      <c r="R25" s="43">
        <v>-5</v>
      </c>
      <c r="S25" s="55">
        <v>-4.84</v>
      </c>
      <c r="T25" s="26">
        <v>0.16000000000000014</v>
      </c>
      <c r="U25" s="44" t="s">
        <v>66</v>
      </c>
      <c r="V25" s="43">
        <v>-5</v>
      </c>
      <c r="W25" s="55">
        <v>-4.84</v>
      </c>
      <c r="X25" s="26">
        <v>0.16000000000000014</v>
      </c>
      <c r="Y25" s="215" t="s">
        <v>66</v>
      </c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45210</v>
      </c>
      <c r="G27" s="318"/>
      <c r="H27" s="318"/>
      <c r="I27" s="319"/>
      <c r="J27" s="317">
        <v>45211</v>
      </c>
      <c r="K27" s="318"/>
      <c r="L27" s="318"/>
      <c r="M27" s="319"/>
      <c r="N27" s="317">
        <v>45212</v>
      </c>
      <c r="O27" s="318"/>
      <c r="P27" s="318"/>
      <c r="Q27" s="319"/>
      <c r="R27" s="317">
        <v>45214</v>
      </c>
      <c r="S27" s="318"/>
      <c r="T27" s="318"/>
      <c r="U27" s="319"/>
      <c r="V27" s="317">
        <v>45215</v>
      </c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20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21.9</v>
      </c>
      <c r="H29" s="309">
        <v>-21.9</v>
      </c>
      <c r="I29" s="311" t="s">
        <v>72</v>
      </c>
      <c r="J29" s="59">
        <v>43.8</v>
      </c>
      <c r="K29" s="320">
        <v>21.9</v>
      </c>
      <c r="L29" s="309">
        <v>-21.9</v>
      </c>
      <c r="M29" s="311" t="s">
        <v>72</v>
      </c>
      <c r="N29" s="59">
        <v>43.8</v>
      </c>
      <c r="O29" s="320">
        <v>21.9</v>
      </c>
      <c r="P29" s="309">
        <v>-21.9</v>
      </c>
      <c r="Q29" s="311" t="s">
        <v>72</v>
      </c>
      <c r="R29" s="59">
        <v>43.8</v>
      </c>
      <c r="S29" s="320">
        <v>22.3</v>
      </c>
      <c r="T29" s="309">
        <v>-21.5</v>
      </c>
      <c r="U29" s="311" t="s">
        <v>152</v>
      </c>
      <c r="V29" s="59">
        <v>43.8</v>
      </c>
      <c r="W29" s="320">
        <v>21.9</v>
      </c>
      <c r="X29" s="309">
        <v>-21.9</v>
      </c>
      <c r="Y29" s="399" t="s">
        <v>72</v>
      </c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401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26.1</v>
      </c>
      <c r="H31" s="309">
        <v>-28.299999999999997</v>
      </c>
      <c r="I31" s="311" t="s">
        <v>72</v>
      </c>
      <c r="J31" s="59">
        <v>54.4</v>
      </c>
      <c r="K31" s="320">
        <v>26.1</v>
      </c>
      <c r="L31" s="309">
        <v>-28.299999999999997</v>
      </c>
      <c r="M31" s="311" t="s">
        <v>72</v>
      </c>
      <c r="N31" s="59">
        <v>54.4</v>
      </c>
      <c r="O31" s="320">
        <v>26.1</v>
      </c>
      <c r="P31" s="309">
        <v>-28.299999999999997</v>
      </c>
      <c r="Q31" s="311" t="s">
        <v>72</v>
      </c>
      <c r="R31" s="59">
        <v>54.4</v>
      </c>
      <c r="S31" s="320">
        <v>0</v>
      </c>
      <c r="T31" s="309">
        <v>-54.4</v>
      </c>
      <c r="U31" s="381" t="s">
        <v>153</v>
      </c>
      <c r="V31" s="59">
        <v>54.4</v>
      </c>
      <c r="W31" s="320">
        <v>0</v>
      </c>
      <c r="X31" s="309">
        <v>-54.4</v>
      </c>
      <c r="Y31" s="404" t="s">
        <v>153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401"/>
    </row>
    <row r="33" spans="3:25" ht="16.5" x14ac:dyDescent="0.15">
      <c r="C33" s="350"/>
      <c r="D33" s="347" t="s">
        <v>36</v>
      </c>
      <c r="E33" s="85" t="s">
        <v>11</v>
      </c>
      <c r="F33" s="59">
        <v>31.1</v>
      </c>
      <c r="G33" s="84">
        <v>34.1</v>
      </c>
      <c r="H33" s="309">
        <v>3</v>
      </c>
      <c r="I33" s="311" t="s">
        <v>90</v>
      </c>
      <c r="J33" s="59">
        <v>31.1</v>
      </c>
      <c r="K33" s="84">
        <v>34</v>
      </c>
      <c r="L33" s="309">
        <v>2.8999999999999986</v>
      </c>
      <c r="M33" s="311" t="s">
        <v>90</v>
      </c>
      <c r="N33" s="59">
        <v>31.1</v>
      </c>
      <c r="O33" s="84">
        <v>34.6</v>
      </c>
      <c r="P33" s="309">
        <v>3.5</v>
      </c>
      <c r="Q33" s="311" t="s">
        <v>90</v>
      </c>
      <c r="R33" s="59">
        <v>31.1</v>
      </c>
      <c r="S33" s="84">
        <v>19</v>
      </c>
      <c r="T33" s="309">
        <v>-12.100000000000001</v>
      </c>
      <c r="U33" s="311" t="s">
        <v>90</v>
      </c>
      <c r="V33" s="59">
        <v>31.1</v>
      </c>
      <c r="W33" s="84">
        <v>38.799999999999997</v>
      </c>
      <c r="X33" s="309">
        <v>7.6999999999999957</v>
      </c>
      <c r="Y33" s="399" t="s">
        <v>90</v>
      </c>
    </row>
    <row r="34" spans="3:25" ht="16.5" x14ac:dyDescent="0.15">
      <c r="C34" s="350"/>
      <c r="D34" s="348"/>
      <c r="E34" s="344" t="s">
        <v>58</v>
      </c>
      <c r="F34" s="50">
        <v>0.22</v>
      </c>
      <c r="G34" s="56">
        <v>0.25</v>
      </c>
      <c r="H34" s="322"/>
      <c r="I34" s="323"/>
      <c r="J34" s="50">
        <v>0.22</v>
      </c>
      <c r="K34" s="56">
        <v>0.25</v>
      </c>
      <c r="L34" s="322"/>
      <c r="M34" s="323"/>
      <c r="N34" s="50">
        <v>0.22</v>
      </c>
      <c r="O34" s="56">
        <v>0.25</v>
      </c>
      <c r="P34" s="322"/>
      <c r="Q34" s="323"/>
      <c r="R34" s="50">
        <v>0.22</v>
      </c>
      <c r="S34" s="56">
        <v>0.14000000000000001</v>
      </c>
      <c r="T34" s="322"/>
      <c r="U34" s="323"/>
      <c r="V34" s="50">
        <v>0.22</v>
      </c>
      <c r="W34" s="56">
        <v>0.28000000000000003</v>
      </c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0.3</v>
      </c>
      <c r="H37" s="17">
        <v>-12.7</v>
      </c>
      <c r="I37" s="58" t="s">
        <v>89</v>
      </c>
      <c r="J37" s="52">
        <v>13</v>
      </c>
      <c r="K37" s="61">
        <v>0.20000000000000567</v>
      </c>
      <c r="L37" s="17">
        <v>-12.799999999999994</v>
      </c>
      <c r="M37" s="58" t="s">
        <v>89</v>
      </c>
      <c r="N37" s="52">
        <v>13</v>
      </c>
      <c r="O37" s="61">
        <v>0.19999999999999857</v>
      </c>
      <c r="P37" s="17">
        <v>-12.8</v>
      </c>
      <c r="Q37" s="58" t="s">
        <v>89</v>
      </c>
      <c r="R37" s="52">
        <v>13</v>
      </c>
      <c r="S37" s="61">
        <v>0.19999999999999857</v>
      </c>
      <c r="T37" s="17">
        <v>-12.8</v>
      </c>
      <c r="U37" s="58" t="s">
        <v>89</v>
      </c>
      <c r="V37" s="52">
        <v>13</v>
      </c>
      <c r="W37" s="61">
        <v>0.20000000000000567</v>
      </c>
      <c r="X37" s="17">
        <v>-12.799999999999994</v>
      </c>
      <c r="Y37" s="211" t="s">
        <v>89</v>
      </c>
    </row>
    <row r="38" spans="3:25" ht="17.25" thickBot="1" x14ac:dyDescent="0.2">
      <c r="C38" s="351"/>
      <c r="D38" s="357" t="s">
        <v>20</v>
      </c>
      <c r="E38" s="358"/>
      <c r="F38" s="2">
        <v>142.29999999999998</v>
      </c>
      <c r="G38" s="3">
        <v>82.399999999999991</v>
      </c>
      <c r="H38" s="3">
        <v>-59.899999999999991</v>
      </c>
      <c r="I38" s="25"/>
      <c r="J38" s="2">
        <v>142.29999999999998</v>
      </c>
      <c r="K38" s="3">
        <v>82.2</v>
      </c>
      <c r="L38" s="3">
        <v>-60.099999999999994</v>
      </c>
      <c r="M38" s="25"/>
      <c r="N38" s="2">
        <v>142.29999999999998</v>
      </c>
      <c r="O38" s="3">
        <v>82.8</v>
      </c>
      <c r="P38" s="3">
        <v>-59.5</v>
      </c>
      <c r="Q38" s="25"/>
      <c r="R38" s="2">
        <v>142.29999999999998</v>
      </c>
      <c r="S38" s="3">
        <v>41.499999999999993</v>
      </c>
      <c r="T38" s="3">
        <v>-100.8</v>
      </c>
      <c r="U38" s="25"/>
      <c r="V38" s="2">
        <v>142.29999999999998</v>
      </c>
      <c r="W38" s="3">
        <v>60.9</v>
      </c>
      <c r="X38" s="3">
        <v>-81.399999999999991</v>
      </c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45210</v>
      </c>
      <c r="G40" s="305"/>
      <c r="H40" s="305"/>
      <c r="I40" s="306"/>
      <c r="J40" s="304">
        <v>45211</v>
      </c>
      <c r="K40" s="305"/>
      <c r="L40" s="305"/>
      <c r="M40" s="306"/>
      <c r="N40" s="304">
        <v>45212</v>
      </c>
      <c r="O40" s="305"/>
      <c r="P40" s="305"/>
      <c r="Q40" s="306"/>
      <c r="R40" s="304">
        <v>45214</v>
      </c>
      <c r="S40" s="305"/>
      <c r="T40" s="305"/>
      <c r="U40" s="306"/>
      <c r="V40" s="304">
        <v>45215</v>
      </c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20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0.4</v>
      </c>
      <c r="G42" s="307">
        <v>0.4</v>
      </c>
      <c r="H42" s="309">
        <v>0</v>
      </c>
      <c r="I42" s="311"/>
      <c r="J42" s="51">
        <v>0.4</v>
      </c>
      <c r="K42" s="307">
        <v>0.4</v>
      </c>
      <c r="L42" s="309">
        <v>0</v>
      </c>
      <c r="M42" s="311"/>
      <c r="N42" s="51">
        <v>0.4</v>
      </c>
      <c r="O42" s="307">
        <v>0.4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0</v>
      </c>
      <c r="W42" s="307">
        <v>0</v>
      </c>
      <c r="X42" s="309">
        <v>0</v>
      </c>
      <c r="Y42" s="399"/>
    </row>
    <row r="43" spans="3:25" ht="17.25" thickBot="1" x14ac:dyDescent="0.2">
      <c r="C43" s="375"/>
      <c r="D43" s="376"/>
      <c r="E43" s="343"/>
      <c r="F43" s="42">
        <v>213.9</v>
      </c>
      <c r="G43" s="308"/>
      <c r="H43" s="310"/>
      <c r="I43" s="312"/>
      <c r="J43" s="42">
        <v>210.9</v>
      </c>
      <c r="K43" s="308"/>
      <c r="L43" s="310"/>
      <c r="M43" s="312"/>
      <c r="N43" s="42">
        <v>212</v>
      </c>
      <c r="O43" s="308"/>
      <c r="P43" s="310"/>
      <c r="Q43" s="312"/>
      <c r="R43" s="42">
        <v>156.9</v>
      </c>
      <c r="S43" s="308"/>
      <c r="T43" s="310"/>
      <c r="U43" s="312"/>
      <c r="V43" s="42">
        <v>164.5</v>
      </c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45210</v>
      </c>
      <c r="G45" s="305"/>
      <c r="H45" s="305"/>
      <c r="I45" s="306"/>
      <c r="J45" s="304">
        <v>45211</v>
      </c>
      <c r="K45" s="305"/>
      <c r="L45" s="305"/>
      <c r="M45" s="306"/>
      <c r="N45" s="304">
        <v>45212</v>
      </c>
      <c r="O45" s="305"/>
      <c r="P45" s="305"/>
      <c r="Q45" s="306"/>
      <c r="R45" s="304">
        <v>45214</v>
      </c>
      <c r="S45" s="305"/>
      <c r="T45" s="305"/>
      <c r="U45" s="306"/>
      <c r="V45" s="304">
        <v>45215</v>
      </c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205" t="s">
        <v>76</v>
      </c>
    </row>
    <row r="47" spans="3:25" ht="16.5" x14ac:dyDescent="0.15">
      <c r="C47" s="325"/>
      <c r="D47" s="326"/>
      <c r="E47" s="335" t="s">
        <v>56</v>
      </c>
      <c r="F47" s="51">
        <v>29.4</v>
      </c>
      <c r="G47" s="307">
        <v>31.8</v>
      </c>
      <c r="H47" s="309">
        <v>2.4000000000000021</v>
      </c>
      <c r="I47" s="311" t="s">
        <v>67</v>
      </c>
      <c r="J47" s="51">
        <v>29.4</v>
      </c>
      <c r="K47" s="307">
        <v>30.3</v>
      </c>
      <c r="L47" s="309">
        <v>0.90000000000000213</v>
      </c>
      <c r="M47" s="311" t="s">
        <v>67</v>
      </c>
      <c r="N47" s="51">
        <v>29.4</v>
      </c>
      <c r="O47" s="307">
        <v>30.3</v>
      </c>
      <c r="P47" s="309">
        <v>0.90000000000000213</v>
      </c>
      <c r="Q47" s="311" t="s">
        <v>67</v>
      </c>
      <c r="R47" s="51">
        <v>29.4</v>
      </c>
      <c r="S47" s="307">
        <v>29.6</v>
      </c>
      <c r="T47" s="309">
        <v>0.20000000000000284</v>
      </c>
      <c r="U47" s="311" t="s">
        <v>67</v>
      </c>
      <c r="V47" s="51">
        <v>29.4</v>
      </c>
      <c r="W47" s="307">
        <v>29.8</v>
      </c>
      <c r="X47" s="309">
        <v>0.40000000000000213</v>
      </c>
      <c r="Y47" s="399" t="s">
        <v>67</v>
      </c>
    </row>
    <row r="48" spans="3:25" ht="17.25" thickBot="1" x14ac:dyDescent="0.2">
      <c r="C48" s="333"/>
      <c r="D48" s="334"/>
      <c r="E48" s="336"/>
      <c r="F48" s="60">
        <v>0.65</v>
      </c>
      <c r="G48" s="308"/>
      <c r="H48" s="310"/>
      <c r="I48" s="312"/>
      <c r="J48" s="60">
        <v>0.65</v>
      </c>
      <c r="K48" s="308"/>
      <c r="L48" s="310"/>
      <c r="M48" s="312"/>
      <c r="N48" s="60">
        <v>0.65</v>
      </c>
      <c r="O48" s="308"/>
      <c r="P48" s="310"/>
      <c r="Q48" s="312"/>
      <c r="R48" s="60">
        <v>0.65</v>
      </c>
      <c r="S48" s="308"/>
      <c r="T48" s="310"/>
      <c r="U48" s="312"/>
      <c r="V48" s="60">
        <v>0.65</v>
      </c>
      <c r="W48" s="308"/>
      <c r="X48" s="310"/>
      <c r="Y48" s="400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45210</v>
      </c>
      <c r="G50" s="305"/>
      <c r="H50" s="305"/>
      <c r="I50" s="306"/>
      <c r="J50" s="304">
        <v>45211</v>
      </c>
      <c r="K50" s="305"/>
      <c r="L50" s="305"/>
      <c r="M50" s="306"/>
      <c r="N50" s="304">
        <v>45212</v>
      </c>
      <c r="O50" s="305"/>
      <c r="P50" s="305"/>
      <c r="Q50" s="306"/>
      <c r="R50" s="304">
        <v>45214</v>
      </c>
      <c r="S50" s="305"/>
      <c r="T50" s="305"/>
      <c r="U50" s="306"/>
      <c r="V50" s="304">
        <v>45215</v>
      </c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218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219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21.7</v>
      </c>
      <c r="H53" s="68" t="s">
        <v>77</v>
      </c>
      <c r="I53" s="69" t="s">
        <v>69</v>
      </c>
      <c r="J53" s="66">
        <v>0</v>
      </c>
      <c r="K53" s="73">
        <v>19.5</v>
      </c>
      <c r="L53" s="68" t="s">
        <v>77</v>
      </c>
      <c r="M53" s="69" t="s">
        <v>69</v>
      </c>
      <c r="N53" s="66">
        <v>0</v>
      </c>
      <c r="O53" s="73">
        <v>19.600000000000001</v>
      </c>
      <c r="P53" s="68" t="s">
        <v>77</v>
      </c>
      <c r="Q53" s="69" t="s">
        <v>69</v>
      </c>
      <c r="R53" s="66">
        <v>0</v>
      </c>
      <c r="S53" s="73">
        <v>19.899999999999999</v>
      </c>
      <c r="T53" s="68" t="s">
        <v>77</v>
      </c>
      <c r="U53" s="69" t="s">
        <v>69</v>
      </c>
      <c r="V53" s="66">
        <v>0</v>
      </c>
      <c r="W53" s="73">
        <v>20</v>
      </c>
      <c r="X53" s="68" t="s">
        <v>77</v>
      </c>
      <c r="Y53" s="220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&amp;"メイリオ,ボールド"&amp;22日別の優先給電ルールに基づく抑制、調整状況（2023年10月）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DD819-7FA9-4CD9-9929-B8E43AE8301D}">
  <sheetPr>
    <tabColor rgb="FFFFC000"/>
    <pageSetUpPr fitToPage="1"/>
  </sheetPr>
  <dimension ref="A1:Y57"/>
  <sheetViews>
    <sheetView showGridLines="0" view="pageBreakPreview" zoomScale="70" zoomScaleNormal="55" zoomScaleSheetLayoutView="70" workbookViewId="0">
      <selection activeCell="X29" sqref="X29:X30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45216</v>
      </c>
      <c r="G3" s="315"/>
      <c r="H3" s="315"/>
      <c r="I3" s="316"/>
      <c r="J3" s="314">
        <v>45217</v>
      </c>
      <c r="K3" s="315"/>
      <c r="L3" s="315"/>
      <c r="M3" s="316"/>
      <c r="N3" s="314">
        <v>45218</v>
      </c>
      <c r="O3" s="315"/>
      <c r="P3" s="315"/>
      <c r="Q3" s="316"/>
      <c r="R3" s="314">
        <v>45220</v>
      </c>
      <c r="S3" s="315"/>
      <c r="T3" s="315"/>
      <c r="U3" s="316"/>
      <c r="V3" s="314">
        <v>45221</v>
      </c>
      <c r="W3" s="315"/>
      <c r="X3" s="315"/>
      <c r="Y3" s="403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20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v>0</v>
      </c>
      <c r="I5" s="54"/>
      <c r="J5" s="52">
        <v>32.700000000000003</v>
      </c>
      <c r="K5" s="61">
        <v>32.700000000000003</v>
      </c>
      <c r="L5" s="17">
        <v>0</v>
      </c>
      <c r="M5" s="54"/>
      <c r="N5" s="52">
        <v>32.700000000000003</v>
      </c>
      <c r="O5" s="61">
        <v>32.700000000000003</v>
      </c>
      <c r="P5" s="17">
        <v>0</v>
      </c>
      <c r="Q5" s="54"/>
      <c r="R5" s="52">
        <v>32.700000000000003</v>
      </c>
      <c r="S5" s="61">
        <v>32.700000000000003</v>
      </c>
      <c r="T5" s="17">
        <v>0</v>
      </c>
      <c r="U5" s="54"/>
      <c r="V5" s="52">
        <v>32.700000000000003</v>
      </c>
      <c r="W5" s="61">
        <v>32.700000000000003</v>
      </c>
      <c r="X5" s="17">
        <v>0</v>
      </c>
      <c r="Y5" s="206"/>
    </row>
    <row r="6" spans="3:25" ht="16.5" x14ac:dyDescent="0.15">
      <c r="C6" s="366"/>
      <c r="D6" s="369"/>
      <c r="E6" s="16" t="s">
        <v>2</v>
      </c>
      <c r="F6" s="52">
        <v>8.6999999999999993</v>
      </c>
      <c r="G6" s="61">
        <v>8.6999999999999993</v>
      </c>
      <c r="H6" s="17">
        <v>0</v>
      </c>
      <c r="I6" s="54"/>
      <c r="J6" s="52">
        <v>8.6999999999999993</v>
      </c>
      <c r="K6" s="61">
        <v>8.6999999999999993</v>
      </c>
      <c r="L6" s="17">
        <v>0</v>
      </c>
      <c r="M6" s="54"/>
      <c r="N6" s="52">
        <v>8.6999999999999993</v>
      </c>
      <c r="O6" s="61">
        <v>8.6999999999999993</v>
      </c>
      <c r="P6" s="17">
        <v>0</v>
      </c>
      <c r="Q6" s="54"/>
      <c r="R6" s="52">
        <v>17.5</v>
      </c>
      <c r="S6" s="61">
        <v>8.8000000000000007</v>
      </c>
      <c r="T6" s="17">
        <v>-8.6999999999999993</v>
      </c>
      <c r="U6" s="54" t="s">
        <v>87</v>
      </c>
      <c r="V6" s="52">
        <v>17.5</v>
      </c>
      <c r="W6" s="61">
        <v>8.8000000000000007</v>
      </c>
      <c r="X6" s="17">
        <v>-8.6999999999999993</v>
      </c>
      <c r="Y6" s="206" t="s">
        <v>87</v>
      </c>
    </row>
    <row r="7" spans="3:25" ht="16.5" x14ac:dyDescent="0.15">
      <c r="C7" s="366"/>
      <c r="D7" s="352" t="s">
        <v>17</v>
      </c>
      <c r="E7" s="16" t="s">
        <v>3</v>
      </c>
      <c r="F7" s="52">
        <v>8.4</v>
      </c>
      <c r="G7" s="61">
        <v>9.4</v>
      </c>
      <c r="H7" s="17">
        <v>1</v>
      </c>
      <c r="I7" s="212" t="s">
        <v>67</v>
      </c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206"/>
    </row>
    <row r="8" spans="3:25" ht="16.5" x14ac:dyDescent="0.15">
      <c r="C8" s="367"/>
      <c r="D8" s="369"/>
      <c r="E8" s="18" t="s">
        <v>16</v>
      </c>
      <c r="F8" s="49">
        <v>55.5</v>
      </c>
      <c r="G8" s="53">
        <v>55.5</v>
      </c>
      <c r="H8" s="19">
        <v>0</v>
      </c>
      <c r="I8" s="45"/>
      <c r="J8" s="49">
        <v>55.300000000000004</v>
      </c>
      <c r="K8" s="53">
        <v>55.300000000000004</v>
      </c>
      <c r="L8" s="19">
        <v>0</v>
      </c>
      <c r="M8" s="45"/>
      <c r="N8" s="49">
        <v>55.7</v>
      </c>
      <c r="O8" s="53">
        <v>58.4</v>
      </c>
      <c r="P8" s="19">
        <v>2.6999999999999957</v>
      </c>
      <c r="Q8" s="45" t="s">
        <v>87</v>
      </c>
      <c r="R8" s="49">
        <v>52.5</v>
      </c>
      <c r="S8" s="53">
        <v>47.900000000000006</v>
      </c>
      <c r="T8" s="19">
        <v>-4.5999999999999996</v>
      </c>
      <c r="U8" s="45" t="s">
        <v>87</v>
      </c>
      <c r="V8" s="49">
        <v>51.5</v>
      </c>
      <c r="W8" s="53">
        <v>46.900000000000006</v>
      </c>
      <c r="X8" s="19">
        <v>-4.5999999999999996</v>
      </c>
      <c r="Y8" s="207" t="s">
        <v>87</v>
      </c>
    </row>
    <row r="9" spans="3:25" ht="17.25" thickBot="1" x14ac:dyDescent="0.2">
      <c r="C9" s="368"/>
      <c r="D9" s="357" t="s">
        <v>20</v>
      </c>
      <c r="E9" s="358"/>
      <c r="F9" s="2">
        <f>SUM(F5:F8)</f>
        <v>105.30000000000001</v>
      </c>
      <c r="G9" s="3">
        <f>SUM(G5:G8)</f>
        <v>106.30000000000001</v>
      </c>
      <c r="H9" s="3">
        <f>G9-F9</f>
        <v>1</v>
      </c>
      <c r="I9" s="20" t="s">
        <v>77</v>
      </c>
      <c r="J9" s="2">
        <f>SUM(J5:J8)</f>
        <v>96.700000000000017</v>
      </c>
      <c r="K9" s="3">
        <f>SUM(K5:K8)</f>
        <v>96.700000000000017</v>
      </c>
      <c r="L9" s="3">
        <f>K9-J9</f>
        <v>0</v>
      </c>
      <c r="M9" s="20" t="s">
        <v>77</v>
      </c>
      <c r="N9" s="2">
        <f>SUM(N5:N8)</f>
        <v>97.100000000000009</v>
      </c>
      <c r="O9" s="3">
        <f>SUM(O5:O8)</f>
        <v>99.800000000000011</v>
      </c>
      <c r="P9" s="3">
        <f>O9-N9</f>
        <v>2.7000000000000028</v>
      </c>
      <c r="Q9" s="20" t="s">
        <v>77</v>
      </c>
      <c r="R9" s="2">
        <f>SUM(R5:R8)</f>
        <v>102.7</v>
      </c>
      <c r="S9" s="3">
        <f>SUM(S5:S8)</f>
        <v>89.4</v>
      </c>
      <c r="T9" s="3">
        <f>S9-R9</f>
        <v>-13.299999999999997</v>
      </c>
      <c r="U9" s="20" t="s">
        <v>77</v>
      </c>
      <c r="V9" s="2">
        <f>SUM(V5:V8)</f>
        <v>101.7</v>
      </c>
      <c r="W9" s="3">
        <f>SUM(W5:W8)</f>
        <v>88.4</v>
      </c>
      <c r="X9" s="3">
        <f>W9-V9</f>
        <v>-13.299999999999997</v>
      </c>
      <c r="Y9" s="208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5" ht="17.25" thickBot="1" x14ac:dyDescent="0.2">
      <c r="C11" s="329" t="s">
        <v>47</v>
      </c>
      <c r="D11" s="330"/>
      <c r="E11" s="331"/>
      <c r="F11" s="317">
        <v>45216</v>
      </c>
      <c r="G11" s="318"/>
      <c r="H11" s="318"/>
      <c r="I11" s="319"/>
      <c r="J11" s="317">
        <v>45217</v>
      </c>
      <c r="K11" s="318"/>
      <c r="L11" s="318"/>
      <c r="M11" s="319"/>
      <c r="N11" s="317">
        <v>45218</v>
      </c>
      <c r="O11" s="318"/>
      <c r="P11" s="318"/>
      <c r="Q11" s="319"/>
      <c r="R11" s="317">
        <v>45220</v>
      </c>
      <c r="S11" s="318"/>
      <c r="T11" s="318"/>
      <c r="U11" s="319"/>
      <c r="V11" s="317">
        <v>45221</v>
      </c>
      <c r="W11" s="318"/>
      <c r="X11" s="318"/>
      <c r="Y11" s="402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20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211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211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211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21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-34</v>
      </c>
      <c r="H17" s="17">
        <v>0</v>
      </c>
      <c r="I17" s="63"/>
      <c r="J17" s="52">
        <v>-34</v>
      </c>
      <c r="K17" s="61">
        <v>-34</v>
      </c>
      <c r="L17" s="17">
        <v>0</v>
      </c>
      <c r="M17" s="63"/>
      <c r="N17" s="52">
        <v>-34</v>
      </c>
      <c r="O17" s="61">
        <v>-34</v>
      </c>
      <c r="P17" s="17">
        <v>0</v>
      </c>
      <c r="Q17" s="63"/>
      <c r="R17" s="52">
        <v>-34</v>
      </c>
      <c r="S17" s="61">
        <v>-34</v>
      </c>
      <c r="T17" s="17">
        <v>0</v>
      </c>
      <c r="U17" s="63"/>
      <c r="V17" s="52">
        <v>-34</v>
      </c>
      <c r="W17" s="61">
        <v>-34</v>
      </c>
      <c r="X17" s="17">
        <v>0</v>
      </c>
      <c r="Y17" s="21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211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21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0</v>
      </c>
      <c r="H20" s="17">
        <v>34</v>
      </c>
      <c r="I20" s="212" t="s">
        <v>67</v>
      </c>
      <c r="J20" s="52">
        <v>-34</v>
      </c>
      <c r="K20" s="61">
        <v>0</v>
      </c>
      <c r="L20" s="17">
        <v>34</v>
      </c>
      <c r="M20" s="212" t="s">
        <v>67</v>
      </c>
      <c r="N20" s="52">
        <v>-34</v>
      </c>
      <c r="O20" s="61">
        <v>0</v>
      </c>
      <c r="P20" s="17">
        <v>34</v>
      </c>
      <c r="Q20" s="212" t="s">
        <v>67</v>
      </c>
      <c r="R20" s="52">
        <v>-34</v>
      </c>
      <c r="S20" s="61">
        <v>0</v>
      </c>
      <c r="T20" s="17">
        <v>34</v>
      </c>
      <c r="U20" s="212" t="s">
        <v>67</v>
      </c>
      <c r="V20" s="52">
        <v>-34</v>
      </c>
      <c r="W20" s="61">
        <v>0</v>
      </c>
      <c r="X20" s="17">
        <v>34</v>
      </c>
      <c r="Y20" s="210" t="s">
        <v>67</v>
      </c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-219.2</v>
      </c>
      <c r="H21" s="3">
        <v>34</v>
      </c>
      <c r="I21" s="25" t="s">
        <v>77</v>
      </c>
      <c r="J21" s="2">
        <v>-253.2</v>
      </c>
      <c r="K21" s="3">
        <v>-219.2</v>
      </c>
      <c r="L21" s="3">
        <v>34</v>
      </c>
      <c r="M21" s="25" t="s">
        <v>77</v>
      </c>
      <c r="N21" s="2">
        <v>-253.2</v>
      </c>
      <c r="O21" s="3">
        <v>-219.2</v>
      </c>
      <c r="P21" s="3">
        <v>34</v>
      </c>
      <c r="Q21" s="25" t="s">
        <v>77</v>
      </c>
      <c r="R21" s="2">
        <v>-253.2</v>
      </c>
      <c r="S21" s="3">
        <v>-219.2</v>
      </c>
      <c r="T21" s="3">
        <v>34</v>
      </c>
      <c r="U21" s="25" t="s">
        <v>77</v>
      </c>
      <c r="V21" s="2">
        <v>-253.2</v>
      </c>
      <c r="W21" s="3">
        <v>-219.2</v>
      </c>
      <c r="X21" s="3">
        <v>34</v>
      </c>
      <c r="Y21" s="214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45216</v>
      </c>
      <c r="G23" s="318"/>
      <c r="H23" s="318"/>
      <c r="I23" s="319"/>
      <c r="J23" s="317">
        <v>45217</v>
      </c>
      <c r="K23" s="318"/>
      <c r="L23" s="318"/>
      <c r="M23" s="319"/>
      <c r="N23" s="317">
        <v>45218</v>
      </c>
      <c r="O23" s="318"/>
      <c r="P23" s="318"/>
      <c r="Q23" s="319"/>
      <c r="R23" s="317">
        <v>45220</v>
      </c>
      <c r="S23" s="318"/>
      <c r="T23" s="318"/>
      <c r="U23" s="319"/>
      <c r="V23" s="317">
        <v>45221</v>
      </c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20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-4.84</v>
      </c>
      <c r="H25" s="26">
        <v>0.16000000000000014</v>
      </c>
      <c r="I25" s="44" t="s">
        <v>66</v>
      </c>
      <c r="J25" s="43">
        <v>-5</v>
      </c>
      <c r="K25" s="55">
        <v>-4.84</v>
      </c>
      <c r="L25" s="26">
        <v>0.16000000000000014</v>
      </c>
      <c r="M25" s="44" t="s">
        <v>66</v>
      </c>
      <c r="N25" s="43">
        <v>-5</v>
      </c>
      <c r="O25" s="55">
        <v>-4.84</v>
      </c>
      <c r="P25" s="26">
        <v>0.16000000000000014</v>
      </c>
      <c r="Q25" s="44" t="s">
        <v>66</v>
      </c>
      <c r="R25" s="43">
        <v>-5</v>
      </c>
      <c r="S25" s="55">
        <v>-4.84</v>
      </c>
      <c r="T25" s="26">
        <v>0.16000000000000014</v>
      </c>
      <c r="U25" s="44" t="s">
        <v>66</v>
      </c>
      <c r="V25" s="43">
        <v>-5</v>
      </c>
      <c r="W25" s="55">
        <v>-4.84</v>
      </c>
      <c r="X25" s="26">
        <v>0.16000000000000014</v>
      </c>
      <c r="Y25" s="215" t="s">
        <v>66</v>
      </c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45216</v>
      </c>
      <c r="G27" s="318"/>
      <c r="H27" s="318"/>
      <c r="I27" s="319"/>
      <c r="J27" s="317">
        <v>45217</v>
      </c>
      <c r="K27" s="318"/>
      <c r="L27" s="318"/>
      <c r="M27" s="319"/>
      <c r="N27" s="317">
        <v>45218</v>
      </c>
      <c r="O27" s="318"/>
      <c r="P27" s="318"/>
      <c r="Q27" s="319"/>
      <c r="R27" s="317">
        <v>45220</v>
      </c>
      <c r="S27" s="318"/>
      <c r="T27" s="318"/>
      <c r="U27" s="319"/>
      <c r="V27" s="317">
        <v>45221</v>
      </c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20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21.9</v>
      </c>
      <c r="H29" s="309">
        <v>-21.9</v>
      </c>
      <c r="I29" s="311" t="s">
        <v>72</v>
      </c>
      <c r="J29" s="59">
        <v>43.8</v>
      </c>
      <c r="K29" s="320">
        <v>21.9</v>
      </c>
      <c r="L29" s="309">
        <v>-21.9</v>
      </c>
      <c r="M29" s="311" t="s">
        <v>72</v>
      </c>
      <c r="N29" s="59">
        <v>43.8</v>
      </c>
      <c r="O29" s="320">
        <v>21.9</v>
      </c>
      <c r="P29" s="309">
        <v>-21.9</v>
      </c>
      <c r="Q29" s="311" t="s">
        <v>72</v>
      </c>
      <c r="R29" s="59">
        <v>43.8</v>
      </c>
      <c r="S29" s="320">
        <v>21.9</v>
      </c>
      <c r="T29" s="309">
        <v>-21.9</v>
      </c>
      <c r="U29" s="311" t="s">
        <v>72</v>
      </c>
      <c r="V29" s="59">
        <v>43.8</v>
      </c>
      <c r="W29" s="320">
        <v>21.9</v>
      </c>
      <c r="X29" s="309" t="s">
        <v>168</v>
      </c>
      <c r="Y29" s="399" t="s">
        <v>72</v>
      </c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401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0</v>
      </c>
      <c r="H31" s="309">
        <v>-54.4</v>
      </c>
      <c r="I31" s="381" t="s">
        <v>153</v>
      </c>
      <c r="J31" s="59">
        <v>54.4</v>
      </c>
      <c r="K31" s="320">
        <v>0</v>
      </c>
      <c r="L31" s="309">
        <v>-54.4</v>
      </c>
      <c r="M31" s="381" t="s">
        <v>153</v>
      </c>
      <c r="N31" s="59">
        <v>54.4</v>
      </c>
      <c r="O31" s="320">
        <v>29.5</v>
      </c>
      <c r="P31" s="309">
        <v>-24.9</v>
      </c>
      <c r="Q31" s="381" t="s">
        <v>154</v>
      </c>
      <c r="R31" s="59">
        <v>54.4</v>
      </c>
      <c r="S31" s="320">
        <v>27.2</v>
      </c>
      <c r="T31" s="309">
        <v>-27.2</v>
      </c>
      <c r="U31" s="311" t="s">
        <v>66</v>
      </c>
      <c r="V31" s="59">
        <v>54.4</v>
      </c>
      <c r="W31" s="320">
        <v>27.2</v>
      </c>
      <c r="X31" s="309">
        <v>-27.2</v>
      </c>
      <c r="Y31" s="399" t="s">
        <v>66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401"/>
    </row>
    <row r="33" spans="3:25" ht="16.5" x14ac:dyDescent="0.15">
      <c r="C33" s="350"/>
      <c r="D33" s="347" t="s">
        <v>36</v>
      </c>
      <c r="E33" s="85" t="s">
        <v>11</v>
      </c>
      <c r="F33" s="59">
        <v>31.1</v>
      </c>
      <c r="G33" s="84">
        <v>34</v>
      </c>
      <c r="H33" s="309">
        <v>2.8999999999999986</v>
      </c>
      <c r="I33" s="311" t="s">
        <v>90</v>
      </c>
      <c r="J33" s="59">
        <v>31.1</v>
      </c>
      <c r="K33" s="84">
        <v>47.8</v>
      </c>
      <c r="L33" s="309">
        <v>16.699999999999996</v>
      </c>
      <c r="M33" s="311" t="s">
        <v>90</v>
      </c>
      <c r="N33" s="59">
        <v>31.1</v>
      </c>
      <c r="O33" s="84">
        <v>43.7</v>
      </c>
      <c r="P33" s="309">
        <v>12.600000000000001</v>
      </c>
      <c r="Q33" s="311" t="s">
        <v>90</v>
      </c>
      <c r="R33" s="59">
        <v>31.1</v>
      </c>
      <c r="S33" s="84">
        <v>24.1</v>
      </c>
      <c r="T33" s="309">
        <v>-7</v>
      </c>
      <c r="U33" s="311" t="s">
        <v>72</v>
      </c>
      <c r="V33" s="59">
        <v>31.1</v>
      </c>
      <c r="W33" s="84">
        <v>22.8</v>
      </c>
      <c r="X33" s="309">
        <v>-8.3000000000000007</v>
      </c>
      <c r="Y33" s="399" t="s">
        <v>72</v>
      </c>
    </row>
    <row r="34" spans="3:25" ht="16.5" x14ac:dyDescent="0.15">
      <c r="C34" s="350"/>
      <c r="D34" s="348"/>
      <c r="E34" s="344" t="s">
        <v>58</v>
      </c>
      <c r="F34" s="50">
        <v>0.22</v>
      </c>
      <c r="G34" s="56">
        <v>0.25</v>
      </c>
      <c r="H34" s="322"/>
      <c r="I34" s="323"/>
      <c r="J34" s="50">
        <v>0.22</v>
      </c>
      <c r="K34" s="56">
        <v>0.35</v>
      </c>
      <c r="L34" s="322"/>
      <c r="M34" s="323"/>
      <c r="N34" s="50">
        <v>0.22</v>
      </c>
      <c r="O34" s="56">
        <v>0.32</v>
      </c>
      <c r="P34" s="322"/>
      <c r="Q34" s="323"/>
      <c r="R34" s="50">
        <v>0.22</v>
      </c>
      <c r="S34" s="56">
        <v>0.17</v>
      </c>
      <c r="T34" s="322"/>
      <c r="U34" s="323"/>
      <c r="V34" s="50">
        <v>0.22</v>
      </c>
      <c r="W34" s="56">
        <v>0.16</v>
      </c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0.4</v>
      </c>
      <c r="H37" s="17">
        <v>-12.6</v>
      </c>
      <c r="I37" s="58" t="s">
        <v>89</v>
      </c>
      <c r="J37" s="52">
        <v>13</v>
      </c>
      <c r="K37" s="61">
        <v>0.4</v>
      </c>
      <c r="L37" s="17">
        <v>-12.6</v>
      </c>
      <c r="M37" s="58" t="s">
        <v>89</v>
      </c>
      <c r="N37" s="52">
        <v>13</v>
      </c>
      <c r="O37" s="61">
        <v>0.4</v>
      </c>
      <c r="P37" s="17">
        <v>-12.6</v>
      </c>
      <c r="Q37" s="58" t="s">
        <v>89</v>
      </c>
      <c r="R37" s="52">
        <v>13</v>
      </c>
      <c r="S37" s="61">
        <v>0.49999999999999856</v>
      </c>
      <c r="T37" s="17">
        <v>-12.500000000000002</v>
      </c>
      <c r="U37" s="58" t="s">
        <v>89</v>
      </c>
      <c r="V37" s="52">
        <v>13</v>
      </c>
      <c r="W37" s="61">
        <v>0.49999999999999856</v>
      </c>
      <c r="X37" s="17">
        <v>-12.500000000000002</v>
      </c>
      <c r="Y37" s="211" t="s">
        <v>89</v>
      </c>
    </row>
    <row r="38" spans="3:25" ht="17.25" thickBot="1" x14ac:dyDescent="0.2">
      <c r="C38" s="351"/>
      <c r="D38" s="357" t="s">
        <v>20</v>
      </c>
      <c r="E38" s="358"/>
      <c r="F38" s="2">
        <v>142.29999999999998</v>
      </c>
      <c r="G38" s="3">
        <v>56.3</v>
      </c>
      <c r="H38" s="3">
        <v>-86</v>
      </c>
      <c r="I38" s="25"/>
      <c r="J38" s="2">
        <v>142.29999999999998</v>
      </c>
      <c r="K38" s="3">
        <v>70.099999999999994</v>
      </c>
      <c r="L38" s="3">
        <v>-72.2</v>
      </c>
      <c r="M38" s="25"/>
      <c r="N38" s="2">
        <v>142.29999999999998</v>
      </c>
      <c r="O38" s="3">
        <v>95.5</v>
      </c>
      <c r="P38" s="3">
        <v>-46.8</v>
      </c>
      <c r="Q38" s="25"/>
      <c r="R38" s="2">
        <v>142.29999999999998</v>
      </c>
      <c r="S38" s="3">
        <v>73.699999999999989</v>
      </c>
      <c r="T38" s="3">
        <v>-68.599999999999994</v>
      </c>
      <c r="U38" s="25"/>
      <c r="V38" s="2">
        <v>142.29999999999998</v>
      </c>
      <c r="W38" s="3">
        <v>72.399999999999991</v>
      </c>
      <c r="X38" s="3">
        <v>-69.899999999999991</v>
      </c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45216</v>
      </c>
      <c r="G40" s="305"/>
      <c r="H40" s="305"/>
      <c r="I40" s="306"/>
      <c r="J40" s="304">
        <v>45217</v>
      </c>
      <c r="K40" s="305"/>
      <c r="L40" s="305"/>
      <c r="M40" s="306"/>
      <c r="N40" s="304">
        <v>45218</v>
      </c>
      <c r="O40" s="305"/>
      <c r="P40" s="305"/>
      <c r="Q40" s="306"/>
      <c r="R40" s="304">
        <v>45220</v>
      </c>
      <c r="S40" s="305"/>
      <c r="T40" s="305"/>
      <c r="U40" s="306"/>
      <c r="V40" s="304">
        <v>45221</v>
      </c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20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0</v>
      </c>
      <c r="W42" s="307">
        <v>0</v>
      </c>
      <c r="X42" s="309">
        <v>0</v>
      </c>
      <c r="Y42" s="399"/>
    </row>
    <row r="43" spans="3:25" ht="17.25" thickBot="1" x14ac:dyDescent="0.2">
      <c r="C43" s="375"/>
      <c r="D43" s="376"/>
      <c r="E43" s="343"/>
      <c r="F43" s="42">
        <v>184.8</v>
      </c>
      <c r="G43" s="308"/>
      <c r="H43" s="310"/>
      <c r="I43" s="312"/>
      <c r="J43" s="42">
        <v>184.8</v>
      </c>
      <c r="K43" s="308"/>
      <c r="L43" s="310"/>
      <c r="M43" s="312"/>
      <c r="N43" s="42">
        <v>214.3</v>
      </c>
      <c r="O43" s="308"/>
      <c r="P43" s="310"/>
      <c r="Q43" s="312"/>
      <c r="R43" s="42">
        <v>193</v>
      </c>
      <c r="S43" s="308"/>
      <c r="T43" s="310"/>
      <c r="U43" s="312"/>
      <c r="V43" s="42">
        <v>193</v>
      </c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45216</v>
      </c>
      <c r="G45" s="305"/>
      <c r="H45" s="305"/>
      <c r="I45" s="306"/>
      <c r="J45" s="304">
        <v>45217</v>
      </c>
      <c r="K45" s="305"/>
      <c r="L45" s="305"/>
      <c r="M45" s="306"/>
      <c r="N45" s="304">
        <v>45218</v>
      </c>
      <c r="O45" s="305"/>
      <c r="P45" s="305"/>
      <c r="Q45" s="306"/>
      <c r="R45" s="304">
        <v>45220</v>
      </c>
      <c r="S45" s="305"/>
      <c r="T45" s="305"/>
      <c r="U45" s="306"/>
      <c r="V45" s="304">
        <v>45221</v>
      </c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205" t="s">
        <v>76</v>
      </c>
    </row>
    <row r="47" spans="3:25" ht="16.5" x14ac:dyDescent="0.15">
      <c r="C47" s="325"/>
      <c r="D47" s="326"/>
      <c r="E47" s="335" t="s">
        <v>56</v>
      </c>
      <c r="F47" s="51">
        <v>29.4</v>
      </c>
      <c r="G47" s="307">
        <v>30.3</v>
      </c>
      <c r="H47" s="309">
        <v>0.90000000000000213</v>
      </c>
      <c r="I47" s="311" t="s">
        <v>67</v>
      </c>
      <c r="J47" s="51">
        <v>26</v>
      </c>
      <c r="K47" s="307">
        <v>26.2</v>
      </c>
      <c r="L47" s="309">
        <v>0.19999999999999929</v>
      </c>
      <c r="M47" s="311" t="s">
        <v>67</v>
      </c>
      <c r="N47" s="51">
        <v>26</v>
      </c>
      <c r="O47" s="307">
        <v>26.2</v>
      </c>
      <c r="P47" s="309">
        <v>0.19999999999999929</v>
      </c>
      <c r="Q47" s="311" t="s">
        <v>67</v>
      </c>
      <c r="R47" s="51">
        <v>26</v>
      </c>
      <c r="S47" s="307">
        <v>26.2</v>
      </c>
      <c r="T47" s="309">
        <v>0.19999999999999929</v>
      </c>
      <c r="U47" s="311" t="s">
        <v>67</v>
      </c>
      <c r="V47" s="51">
        <v>26</v>
      </c>
      <c r="W47" s="307">
        <v>26.2</v>
      </c>
      <c r="X47" s="309">
        <v>0.19999999999999929</v>
      </c>
      <c r="Y47" s="399" t="s">
        <v>67</v>
      </c>
    </row>
    <row r="48" spans="3:25" ht="17.25" thickBot="1" x14ac:dyDescent="0.2">
      <c r="C48" s="333"/>
      <c r="D48" s="334"/>
      <c r="E48" s="336"/>
      <c r="F48" s="60">
        <v>0.65</v>
      </c>
      <c r="G48" s="308"/>
      <c r="H48" s="310"/>
      <c r="I48" s="312"/>
      <c r="J48" s="60">
        <v>0.68</v>
      </c>
      <c r="K48" s="308"/>
      <c r="L48" s="310"/>
      <c r="M48" s="312"/>
      <c r="N48" s="60">
        <v>0.68</v>
      </c>
      <c r="O48" s="308"/>
      <c r="P48" s="310"/>
      <c r="Q48" s="312"/>
      <c r="R48" s="60">
        <v>0.68</v>
      </c>
      <c r="S48" s="308"/>
      <c r="T48" s="310"/>
      <c r="U48" s="312"/>
      <c r="V48" s="60">
        <v>0.68</v>
      </c>
      <c r="W48" s="308"/>
      <c r="X48" s="310"/>
      <c r="Y48" s="400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45216</v>
      </c>
      <c r="G50" s="305"/>
      <c r="H50" s="305"/>
      <c r="I50" s="306"/>
      <c r="J50" s="304">
        <v>45217</v>
      </c>
      <c r="K50" s="305"/>
      <c r="L50" s="305"/>
      <c r="M50" s="306"/>
      <c r="N50" s="304">
        <v>45218</v>
      </c>
      <c r="O50" s="305"/>
      <c r="P50" s="305"/>
      <c r="Q50" s="306"/>
      <c r="R50" s="304">
        <v>45220</v>
      </c>
      <c r="S50" s="305"/>
      <c r="T50" s="305"/>
      <c r="U50" s="306"/>
      <c r="V50" s="304">
        <v>45221</v>
      </c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218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219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20.100000000000001</v>
      </c>
      <c r="H53" s="68" t="s">
        <v>77</v>
      </c>
      <c r="I53" s="69" t="s">
        <v>69</v>
      </c>
      <c r="J53" s="66">
        <v>0</v>
      </c>
      <c r="K53" s="73">
        <v>20.2</v>
      </c>
      <c r="L53" s="68" t="s">
        <v>77</v>
      </c>
      <c r="M53" s="69" t="s">
        <v>69</v>
      </c>
      <c r="N53" s="66">
        <v>0</v>
      </c>
      <c r="O53" s="73">
        <v>20.2</v>
      </c>
      <c r="P53" s="68" t="s">
        <v>77</v>
      </c>
      <c r="Q53" s="69" t="s">
        <v>69</v>
      </c>
      <c r="R53" s="66">
        <v>0</v>
      </c>
      <c r="S53" s="73">
        <v>22.6</v>
      </c>
      <c r="T53" s="68" t="s">
        <v>77</v>
      </c>
      <c r="U53" s="69" t="s">
        <v>69</v>
      </c>
      <c r="V53" s="66">
        <v>0</v>
      </c>
      <c r="W53" s="73">
        <v>22.1</v>
      </c>
      <c r="X53" s="68" t="s">
        <v>77</v>
      </c>
      <c r="Y53" s="220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&amp;"メイリオ,ボールド"&amp;22日別の優先給電ルールに基づく抑制、調整状況（2023年10月）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7CF3-D662-4A57-BE01-1B563D62CD81}">
  <sheetPr>
    <tabColor rgb="FFFFC000"/>
    <pageSetUpPr fitToPage="1"/>
  </sheetPr>
  <dimension ref="A1:Y57"/>
  <sheetViews>
    <sheetView showGridLines="0" view="pageBreakPreview" zoomScale="70" zoomScaleNormal="55" zoomScaleSheetLayoutView="70" workbookViewId="0">
      <selection activeCell="X29" sqref="X29:X30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45222</v>
      </c>
      <c r="G3" s="315"/>
      <c r="H3" s="315"/>
      <c r="I3" s="316"/>
      <c r="J3" s="314">
        <v>45223</v>
      </c>
      <c r="K3" s="315"/>
      <c r="L3" s="315"/>
      <c r="M3" s="316"/>
      <c r="N3" s="314">
        <v>45224</v>
      </c>
      <c r="O3" s="315"/>
      <c r="P3" s="315"/>
      <c r="Q3" s="316"/>
      <c r="R3" s="314">
        <v>45225</v>
      </c>
      <c r="S3" s="315"/>
      <c r="T3" s="315"/>
      <c r="U3" s="316"/>
      <c r="V3" s="314">
        <v>45226</v>
      </c>
      <c r="W3" s="315"/>
      <c r="X3" s="315"/>
      <c r="Y3" s="403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20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42.4</v>
      </c>
      <c r="H5" s="17">
        <v>9.6999999999999993</v>
      </c>
      <c r="I5" s="54" t="s">
        <v>68</v>
      </c>
      <c r="J5" s="52">
        <v>32.700000000000003</v>
      </c>
      <c r="K5" s="61">
        <v>42.4</v>
      </c>
      <c r="L5" s="17">
        <v>9.6999999999999993</v>
      </c>
      <c r="M5" s="54" t="s">
        <v>68</v>
      </c>
      <c r="N5" s="52">
        <v>32.700000000000003</v>
      </c>
      <c r="O5" s="61">
        <v>42.4</v>
      </c>
      <c r="P5" s="17">
        <v>9.6999999999999993</v>
      </c>
      <c r="Q5" s="54" t="s">
        <v>68</v>
      </c>
      <c r="R5" s="52">
        <v>32.700000000000003</v>
      </c>
      <c r="S5" s="61">
        <v>42.4</v>
      </c>
      <c r="T5" s="17">
        <v>9.6999999999999993</v>
      </c>
      <c r="U5" s="54" t="s">
        <v>68</v>
      </c>
      <c r="V5" s="52">
        <v>32.700000000000003</v>
      </c>
      <c r="W5" s="61">
        <v>42.4</v>
      </c>
      <c r="X5" s="17">
        <v>9.6999999999999993</v>
      </c>
      <c r="Y5" s="206" t="s">
        <v>68</v>
      </c>
    </row>
    <row r="6" spans="3:25" ht="16.5" x14ac:dyDescent="0.15">
      <c r="C6" s="366"/>
      <c r="D6" s="369"/>
      <c r="E6" s="16" t="s">
        <v>2</v>
      </c>
      <c r="F6" s="52">
        <v>17.5</v>
      </c>
      <c r="G6" s="61">
        <v>8.8000000000000007</v>
      </c>
      <c r="H6" s="17">
        <v>-8.6999999999999993</v>
      </c>
      <c r="I6" s="54" t="s">
        <v>87</v>
      </c>
      <c r="J6" s="52">
        <v>17.5</v>
      </c>
      <c r="K6" s="61">
        <v>8.8000000000000007</v>
      </c>
      <c r="L6" s="17">
        <v>-8.6999999999999993</v>
      </c>
      <c r="M6" s="54" t="s">
        <v>87</v>
      </c>
      <c r="N6" s="52">
        <v>17.5</v>
      </c>
      <c r="O6" s="61">
        <v>8.8000000000000007</v>
      </c>
      <c r="P6" s="17">
        <v>-8.6999999999999993</v>
      </c>
      <c r="Q6" s="54" t="s">
        <v>87</v>
      </c>
      <c r="R6" s="52">
        <v>17.5</v>
      </c>
      <c r="S6" s="61">
        <v>8.8000000000000007</v>
      </c>
      <c r="T6" s="17">
        <v>-8.6999999999999993</v>
      </c>
      <c r="U6" s="54" t="s">
        <v>87</v>
      </c>
      <c r="V6" s="52">
        <v>17.5</v>
      </c>
      <c r="W6" s="61">
        <v>8.8000000000000007</v>
      </c>
      <c r="X6" s="17">
        <v>-8.6999999999999993</v>
      </c>
      <c r="Y6" s="206" t="s">
        <v>87</v>
      </c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206"/>
    </row>
    <row r="8" spans="3:25" ht="16.5" x14ac:dyDescent="0.15">
      <c r="C8" s="367"/>
      <c r="D8" s="369"/>
      <c r="E8" s="18" t="s">
        <v>16</v>
      </c>
      <c r="F8" s="49">
        <v>54.2</v>
      </c>
      <c r="G8" s="53">
        <v>49.6</v>
      </c>
      <c r="H8" s="19">
        <v>-4.5999999999999996</v>
      </c>
      <c r="I8" s="45" t="s">
        <v>67</v>
      </c>
      <c r="J8" s="49">
        <v>54.3</v>
      </c>
      <c r="K8" s="53">
        <v>58.1</v>
      </c>
      <c r="L8" s="19">
        <v>3.8</v>
      </c>
      <c r="M8" s="45" t="s">
        <v>67</v>
      </c>
      <c r="N8" s="49">
        <v>54.900000000000006</v>
      </c>
      <c r="O8" s="53">
        <v>54.900000000000006</v>
      </c>
      <c r="P8" s="19">
        <v>0</v>
      </c>
      <c r="Q8" s="45"/>
      <c r="R8" s="49">
        <v>51.3</v>
      </c>
      <c r="S8" s="53">
        <v>61.9</v>
      </c>
      <c r="T8" s="19">
        <v>10.6</v>
      </c>
      <c r="U8" s="45" t="s">
        <v>87</v>
      </c>
      <c r="V8" s="49">
        <v>54.900000000000006</v>
      </c>
      <c r="W8" s="53">
        <v>54.900000000000006</v>
      </c>
      <c r="X8" s="19">
        <v>0</v>
      </c>
      <c r="Y8" s="207"/>
    </row>
    <row r="9" spans="3:25" ht="17.25" thickBot="1" x14ac:dyDescent="0.2">
      <c r="C9" s="368"/>
      <c r="D9" s="357" t="s">
        <v>20</v>
      </c>
      <c r="E9" s="358"/>
      <c r="F9" s="2">
        <f>SUM(F5:F8)</f>
        <v>104.4</v>
      </c>
      <c r="G9" s="3">
        <f>SUM(G5:G8)</f>
        <v>100.80000000000001</v>
      </c>
      <c r="H9" s="3">
        <f>G9-F9</f>
        <v>-3.5999999999999943</v>
      </c>
      <c r="I9" s="20" t="s">
        <v>77</v>
      </c>
      <c r="J9" s="2">
        <f>SUM(J5:J8)</f>
        <v>104.5</v>
      </c>
      <c r="K9" s="3">
        <f>SUM(K5:K8)</f>
        <v>109.30000000000001</v>
      </c>
      <c r="L9" s="3">
        <f>K9-J9</f>
        <v>4.8000000000000114</v>
      </c>
      <c r="M9" s="20" t="s">
        <v>77</v>
      </c>
      <c r="N9" s="2">
        <f>SUM(N5:N8)</f>
        <v>105.10000000000001</v>
      </c>
      <c r="O9" s="3">
        <f>SUM(O5:O8)</f>
        <v>106.10000000000001</v>
      </c>
      <c r="P9" s="3">
        <f>O9-N9</f>
        <v>1</v>
      </c>
      <c r="Q9" s="20" t="s">
        <v>77</v>
      </c>
      <c r="R9" s="2">
        <f>SUM(R5:R8)</f>
        <v>101.5</v>
      </c>
      <c r="S9" s="3">
        <f>SUM(S5:S8)</f>
        <v>113.1</v>
      </c>
      <c r="T9" s="3">
        <f>S9-R9</f>
        <v>11.599999999999994</v>
      </c>
      <c r="U9" s="20" t="s">
        <v>77</v>
      </c>
      <c r="V9" s="2">
        <f>SUM(V5:V8)</f>
        <v>105.10000000000001</v>
      </c>
      <c r="W9" s="3">
        <f>SUM(W5:W8)</f>
        <v>106.10000000000001</v>
      </c>
      <c r="X9" s="3">
        <f>W9-V9</f>
        <v>1</v>
      </c>
      <c r="Y9" s="208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5" ht="17.25" thickBot="1" x14ac:dyDescent="0.2">
      <c r="C11" s="329" t="s">
        <v>47</v>
      </c>
      <c r="D11" s="330"/>
      <c r="E11" s="331"/>
      <c r="F11" s="317">
        <v>45222</v>
      </c>
      <c r="G11" s="318"/>
      <c r="H11" s="318"/>
      <c r="I11" s="319"/>
      <c r="J11" s="317">
        <v>45223</v>
      </c>
      <c r="K11" s="318"/>
      <c r="L11" s="318"/>
      <c r="M11" s="319"/>
      <c r="N11" s="317">
        <v>45224</v>
      </c>
      <c r="O11" s="318"/>
      <c r="P11" s="318"/>
      <c r="Q11" s="319"/>
      <c r="R11" s="317">
        <v>45225</v>
      </c>
      <c r="S11" s="318"/>
      <c r="T11" s="318"/>
      <c r="U11" s="319"/>
      <c r="V11" s="317">
        <v>45226</v>
      </c>
      <c r="W11" s="318"/>
      <c r="X11" s="318"/>
      <c r="Y11" s="402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20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211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211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211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21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-34</v>
      </c>
      <c r="H17" s="17">
        <v>0</v>
      </c>
      <c r="I17" s="63"/>
      <c r="J17" s="52">
        <v>-34</v>
      </c>
      <c r="K17" s="61">
        <v>-34</v>
      </c>
      <c r="L17" s="17">
        <v>0</v>
      </c>
      <c r="M17" s="63"/>
      <c r="N17" s="52">
        <v>-34</v>
      </c>
      <c r="O17" s="61">
        <v>-34</v>
      </c>
      <c r="P17" s="17">
        <v>0</v>
      </c>
      <c r="Q17" s="63"/>
      <c r="R17" s="52">
        <v>-34</v>
      </c>
      <c r="S17" s="61">
        <v>-34</v>
      </c>
      <c r="T17" s="17">
        <v>0</v>
      </c>
      <c r="U17" s="63"/>
      <c r="V17" s="52">
        <v>-34</v>
      </c>
      <c r="W17" s="61">
        <v>-34</v>
      </c>
      <c r="X17" s="17">
        <v>0</v>
      </c>
      <c r="Y17" s="21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211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21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0</v>
      </c>
      <c r="H20" s="17">
        <v>34</v>
      </c>
      <c r="I20" s="212" t="s">
        <v>67</v>
      </c>
      <c r="J20" s="52">
        <v>-34</v>
      </c>
      <c r="K20" s="61">
        <v>0</v>
      </c>
      <c r="L20" s="17">
        <v>34</v>
      </c>
      <c r="M20" s="212" t="s">
        <v>67</v>
      </c>
      <c r="N20" s="52">
        <v>-34</v>
      </c>
      <c r="O20" s="61">
        <v>0</v>
      </c>
      <c r="P20" s="17">
        <v>34</v>
      </c>
      <c r="Q20" s="212" t="s">
        <v>67</v>
      </c>
      <c r="R20" s="52">
        <v>-34</v>
      </c>
      <c r="S20" s="61">
        <v>0</v>
      </c>
      <c r="T20" s="17">
        <v>34</v>
      </c>
      <c r="U20" s="212" t="s">
        <v>67</v>
      </c>
      <c r="V20" s="52">
        <v>-34</v>
      </c>
      <c r="W20" s="61">
        <v>0</v>
      </c>
      <c r="X20" s="17">
        <v>34</v>
      </c>
      <c r="Y20" s="210" t="s">
        <v>67</v>
      </c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-219.2</v>
      </c>
      <c r="H21" s="3">
        <v>34</v>
      </c>
      <c r="I21" s="25" t="s">
        <v>77</v>
      </c>
      <c r="J21" s="2">
        <v>-253.2</v>
      </c>
      <c r="K21" s="3">
        <v>-219.2</v>
      </c>
      <c r="L21" s="3">
        <v>34</v>
      </c>
      <c r="M21" s="25" t="s">
        <v>77</v>
      </c>
      <c r="N21" s="2">
        <v>-253.2</v>
      </c>
      <c r="O21" s="3">
        <v>-219.2</v>
      </c>
      <c r="P21" s="3">
        <v>34</v>
      </c>
      <c r="Q21" s="25" t="s">
        <v>77</v>
      </c>
      <c r="R21" s="2">
        <v>-253.2</v>
      </c>
      <c r="S21" s="3">
        <v>-219.2</v>
      </c>
      <c r="T21" s="3">
        <v>34</v>
      </c>
      <c r="U21" s="25" t="s">
        <v>77</v>
      </c>
      <c r="V21" s="2">
        <v>-253.2</v>
      </c>
      <c r="W21" s="3">
        <v>-219.2</v>
      </c>
      <c r="X21" s="3">
        <v>34</v>
      </c>
      <c r="Y21" s="214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45222</v>
      </c>
      <c r="G23" s="318"/>
      <c r="H23" s="318"/>
      <c r="I23" s="319"/>
      <c r="J23" s="317">
        <v>45223</v>
      </c>
      <c r="K23" s="318"/>
      <c r="L23" s="318"/>
      <c r="M23" s="319"/>
      <c r="N23" s="317">
        <v>45224</v>
      </c>
      <c r="O23" s="318"/>
      <c r="P23" s="318"/>
      <c r="Q23" s="319"/>
      <c r="R23" s="317">
        <v>45225</v>
      </c>
      <c r="S23" s="318"/>
      <c r="T23" s="318"/>
      <c r="U23" s="319"/>
      <c r="V23" s="317">
        <v>45226</v>
      </c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20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-4.84</v>
      </c>
      <c r="H25" s="26">
        <v>0.16000000000000014</v>
      </c>
      <c r="I25" s="44" t="s">
        <v>66</v>
      </c>
      <c r="J25" s="43">
        <v>-5</v>
      </c>
      <c r="K25" s="55">
        <v>-4.84</v>
      </c>
      <c r="L25" s="26">
        <v>0.16000000000000014</v>
      </c>
      <c r="M25" s="44" t="s">
        <v>66</v>
      </c>
      <c r="N25" s="43">
        <v>-5</v>
      </c>
      <c r="O25" s="55">
        <v>-4.84</v>
      </c>
      <c r="P25" s="26">
        <v>0.16000000000000014</v>
      </c>
      <c r="Q25" s="44" t="s">
        <v>66</v>
      </c>
      <c r="R25" s="43">
        <v>-5</v>
      </c>
      <c r="S25" s="55">
        <v>-4.84</v>
      </c>
      <c r="T25" s="26">
        <v>0.16000000000000014</v>
      </c>
      <c r="U25" s="44" t="s">
        <v>66</v>
      </c>
      <c r="V25" s="43">
        <v>-5</v>
      </c>
      <c r="W25" s="55">
        <v>-4.84</v>
      </c>
      <c r="X25" s="26">
        <v>0.16000000000000014</v>
      </c>
      <c r="Y25" s="215" t="s">
        <v>66</v>
      </c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45222</v>
      </c>
      <c r="G27" s="318"/>
      <c r="H27" s="318"/>
      <c r="I27" s="319"/>
      <c r="J27" s="317">
        <v>45223</v>
      </c>
      <c r="K27" s="318"/>
      <c r="L27" s="318"/>
      <c r="M27" s="319"/>
      <c r="N27" s="317">
        <v>45224</v>
      </c>
      <c r="O27" s="318"/>
      <c r="P27" s="318"/>
      <c r="Q27" s="319"/>
      <c r="R27" s="317">
        <v>45225</v>
      </c>
      <c r="S27" s="318"/>
      <c r="T27" s="318"/>
      <c r="U27" s="319"/>
      <c r="V27" s="317">
        <v>45226</v>
      </c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20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21.9</v>
      </c>
      <c r="H29" s="309">
        <v>-21.9</v>
      </c>
      <c r="I29" s="311" t="s">
        <v>72</v>
      </c>
      <c r="J29" s="59">
        <v>43.8</v>
      </c>
      <c r="K29" s="320">
        <v>21.9</v>
      </c>
      <c r="L29" s="309">
        <v>-21.9</v>
      </c>
      <c r="M29" s="311" t="s">
        <v>72</v>
      </c>
      <c r="N29" s="59">
        <v>43.8</v>
      </c>
      <c r="O29" s="320">
        <v>21.9</v>
      </c>
      <c r="P29" s="309">
        <v>-21.9</v>
      </c>
      <c r="Q29" s="311" t="s">
        <v>72</v>
      </c>
      <c r="R29" s="59">
        <v>43.8</v>
      </c>
      <c r="S29" s="320">
        <v>21.9</v>
      </c>
      <c r="T29" s="309">
        <v>-21.9</v>
      </c>
      <c r="U29" s="311" t="s">
        <v>72</v>
      </c>
      <c r="V29" s="59">
        <v>43.8</v>
      </c>
      <c r="W29" s="320">
        <v>21.9</v>
      </c>
      <c r="X29" s="309">
        <v>-21.9</v>
      </c>
      <c r="Y29" s="399" t="s">
        <v>72</v>
      </c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401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27.2</v>
      </c>
      <c r="H31" s="309">
        <v>-27.2</v>
      </c>
      <c r="I31" s="311" t="s">
        <v>66</v>
      </c>
      <c r="J31" s="59">
        <v>54.4</v>
      </c>
      <c r="K31" s="320">
        <v>27.2</v>
      </c>
      <c r="L31" s="309">
        <v>-27.2</v>
      </c>
      <c r="M31" s="311" t="s">
        <v>66</v>
      </c>
      <c r="N31" s="59">
        <v>54.4</v>
      </c>
      <c r="O31" s="320">
        <v>27.2</v>
      </c>
      <c r="P31" s="309">
        <v>-27.2</v>
      </c>
      <c r="Q31" s="311" t="s">
        <v>66</v>
      </c>
      <c r="R31" s="59">
        <v>54.4</v>
      </c>
      <c r="S31" s="320">
        <v>27.2</v>
      </c>
      <c r="T31" s="309">
        <v>-27.2</v>
      </c>
      <c r="U31" s="311" t="s">
        <v>66</v>
      </c>
      <c r="V31" s="59">
        <v>54.4</v>
      </c>
      <c r="W31" s="320">
        <v>27.2</v>
      </c>
      <c r="X31" s="309">
        <v>-27.2</v>
      </c>
      <c r="Y31" s="399" t="s">
        <v>66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401"/>
    </row>
    <row r="33" spans="3:25" ht="16.5" x14ac:dyDescent="0.15">
      <c r="C33" s="350"/>
      <c r="D33" s="347" t="s">
        <v>36</v>
      </c>
      <c r="E33" s="85" t="s">
        <v>11</v>
      </c>
      <c r="F33" s="59">
        <v>22.1</v>
      </c>
      <c r="G33" s="84">
        <v>21.4</v>
      </c>
      <c r="H33" s="309">
        <v>-0.70000000000000284</v>
      </c>
      <c r="I33" s="311" t="s">
        <v>72</v>
      </c>
      <c r="J33" s="59">
        <v>31.1</v>
      </c>
      <c r="K33" s="84">
        <v>28.7</v>
      </c>
      <c r="L33" s="309">
        <v>-2.4000000000000021</v>
      </c>
      <c r="M33" s="311" t="s">
        <v>72</v>
      </c>
      <c r="N33" s="59">
        <v>31.1</v>
      </c>
      <c r="O33" s="84">
        <v>36.299999999999997</v>
      </c>
      <c r="P33" s="309">
        <v>5.1999999999999957</v>
      </c>
      <c r="Q33" s="311" t="s">
        <v>90</v>
      </c>
      <c r="R33" s="59">
        <v>31.1</v>
      </c>
      <c r="S33" s="84">
        <v>28.4</v>
      </c>
      <c r="T33" s="309">
        <v>-2.7000000000000028</v>
      </c>
      <c r="U33" s="311" t="s">
        <v>72</v>
      </c>
      <c r="V33" s="59">
        <v>31.1</v>
      </c>
      <c r="W33" s="84">
        <v>29</v>
      </c>
      <c r="X33" s="309">
        <v>-2.1000000000000014</v>
      </c>
      <c r="Y33" s="399" t="s">
        <v>72</v>
      </c>
    </row>
    <row r="34" spans="3:25" ht="16.5" x14ac:dyDescent="0.15">
      <c r="C34" s="350"/>
      <c r="D34" s="348"/>
      <c r="E34" s="344" t="s">
        <v>58</v>
      </c>
      <c r="F34" s="50">
        <v>0.2</v>
      </c>
      <c r="G34" s="56">
        <v>0.2</v>
      </c>
      <c r="H34" s="322"/>
      <c r="I34" s="323"/>
      <c r="J34" s="50">
        <v>0.22</v>
      </c>
      <c r="K34" s="56">
        <v>0.21</v>
      </c>
      <c r="L34" s="322"/>
      <c r="M34" s="323"/>
      <c r="N34" s="50">
        <v>0.22</v>
      </c>
      <c r="O34" s="56">
        <v>0.26</v>
      </c>
      <c r="P34" s="322"/>
      <c r="Q34" s="323"/>
      <c r="R34" s="50">
        <v>0.22</v>
      </c>
      <c r="S34" s="56">
        <v>0.2</v>
      </c>
      <c r="T34" s="322"/>
      <c r="U34" s="323"/>
      <c r="V34" s="50">
        <v>0.22</v>
      </c>
      <c r="W34" s="56">
        <v>0.21</v>
      </c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0.6</v>
      </c>
      <c r="H37" s="17">
        <v>-12.4</v>
      </c>
      <c r="I37" s="58" t="s">
        <v>89</v>
      </c>
      <c r="J37" s="52">
        <v>13</v>
      </c>
      <c r="K37" s="61">
        <v>0.6</v>
      </c>
      <c r="L37" s="17">
        <v>-12.4</v>
      </c>
      <c r="M37" s="58" t="s">
        <v>89</v>
      </c>
      <c r="N37" s="52">
        <v>13</v>
      </c>
      <c r="O37" s="61">
        <v>0.3</v>
      </c>
      <c r="P37" s="17">
        <v>-12.7</v>
      </c>
      <c r="Q37" s="58" t="s">
        <v>89</v>
      </c>
      <c r="R37" s="52">
        <v>13</v>
      </c>
      <c r="S37" s="61">
        <v>0.30000000000000215</v>
      </c>
      <c r="T37" s="17">
        <v>-12.699999999999998</v>
      </c>
      <c r="U37" s="58" t="s">
        <v>89</v>
      </c>
      <c r="V37" s="52">
        <v>13</v>
      </c>
      <c r="W37" s="61">
        <v>0.4</v>
      </c>
      <c r="X37" s="17">
        <v>-12.6</v>
      </c>
      <c r="Y37" s="211" t="s">
        <v>89</v>
      </c>
    </row>
    <row r="38" spans="3:25" ht="17.25" thickBot="1" x14ac:dyDescent="0.2">
      <c r="C38" s="351"/>
      <c r="D38" s="357" t="s">
        <v>20</v>
      </c>
      <c r="E38" s="358"/>
      <c r="F38" s="2">
        <v>133.29999999999998</v>
      </c>
      <c r="G38" s="3">
        <v>71.099999999999994</v>
      </c>
      <c r="H38" s="3">
        <v>-62.199999999999996</v>
      </c>
      <c r="I38" s="25"/>
      <c r="J38" s="2">
        <v>142.29999999999998</v>
      </c>
      <c r="K38" s="3">
        <v>78.399999999999991</v>
      </c>
      <c r="L38" s="3">
        <v>-63.9</v>
      </c>
      <c r="M38" s="25"/>
      <c r="N38" s="2">
        <v>142.29999999999998</v>
      </c>
      <c r="O38" s="3">
        <v>85.699999999999989</v>
      </c>
      <c r="P38" s="3">
        <v>-56.599999999999994</v>
      </c>
      <c r="Q38" s="25"/>
      <c r="R38" s="2">
        <v>142.29999999999998</v>
      </c>
      <c r="S38" s="3">
        <v>77.8</v>
      </c>
      <c r="T38" s="3">
        <v>-64.5</v>
      </c>
      <c r="U38" s="25"/>
      <c r="V38" s="2">
        <v>142.29999999999998</v>
      </c>
      <c r="W38" s="3">
        <v>78.5</v>
      </c>
      <c r="X38" s="3">
        <v>-63.8</v>
      </c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45222</v>
      </c>
      <c r="G40" s="305"/>
      <c r="H40" s="305"/>
      <c r="I40" s="306"/>
      <c r="J40" s="304">
        <v>45223</v>
      </c>
      <c r="K40" s="305"/>
      <c r="L40" s="305"/>
      <c r="M40" s="306"/>
      <c r="N40" s="304">
        <v>45224</v>
      </c>
      <c r="O40" s="305"/>
      <c r="P40" s="305"/>
      <c r="Q40" s="306"/>
      <c r="R40" s="304">
        <v>45225</v>
      </c>
      <c r="S40" s="305"/>
      <c r="T40" s="305"/>
      <c r="U40" s="306"/>
      <c r="V40" s="304">
        <v>45226</v>
      </c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20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0</v>
      </c>
      <c r="W42" s="307">
        <v>0</v>
      </c>
      <c r="X42" s="309">
        <v>0</v>
      </c>
      <c r="Y42" s="399"/>
    </row>
    <row r="43" spans="3:25" ht="17.25" thickBot="1" x14ac:dyDescent="0.2">
      <c r="C43" s="375"/>
      <c r="D43" s="376"/>
      <c r="E43" s="343"/>
      <c r="F43" s="42">
        <v>208.7</v>
      </c>
      <c r="G43" s="308"/>
      <c r="H43" s="310"/>
      <c r="I43" s="312"/>
      <c r="J43" s="42">
        <v>208.7</v>
      </c>
      <c r="K43" s="308"/>
      <c r="L43" s="310"/>
      <c r="M43" s="312"/>
      <c r="N43" s="42">
        <v>208.7</v>
      </c>
      <c r="O43" s="308"/>
      <c r="P43" s="310"/>
      <c r="Q43" s="312"/>
      <c r="R43" s="42">
        <v>208.7</v>
      </c>
      <c r="S43" s="308"/>
      <c r="T43" s="310"/>
      <c r="U43" s="312"/>
      <c r="V43" s="42">
        <v>208.7</v>
      </c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45222</v>
      </c>
      <c r="G45" s="305"/>
      <c r="H45" s="305"/>
      <c r="I45" s="306"/>
      <c r="J45" s="304">
        <v>45223</v>
      </c>
      <c r="K45" s="305"/>
      <c r="L45" s="305"/>
      <c r="M45" s="306"/>
      <c r="N45" s="304">
        <v>45224</v>
      </c>
      <c r="O45" s="305"/>
      <c r="P45" s="305"/>
      <c r="Q45" s="306"/>
      <c r="R45" s="304">
        <v>45225</v>
      </c>
      <c r="S45" s="305"/>
      <c r="T45" s="305"/>
      <c r="U45" s="306"/>
      <c r="V45" s="304">
        <v>45226</v>
      </c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205" t="s">
        <v>76</v>
      </c>
    </row>
    <row r="47" spans="3:25" ht="16.5" x14ac:dyDescent="0.15">
      <c r="C47" s="325"/>
      <c r="D47" s="326"/>
      <c r="E47" s="335" t="s">
        <v>56</v>
      </c>
      <c r="F47" s="51">
        <v>26</v>
      </c>
      <c r="G47" s="307">
        <v>26.2</v>
      </c>
      <c r="H47" s="309">
        <v>0.19999999999999929</v>
      </c>
      <c r="I47" s="311" t="s">
        <v>67</v>
      </c>
      <c r="J47" s="51">
        <v>26</v>
      </c>
      <c r="K47" s="307">
        <v>26.2</v>
      </c>
      <c r="L47" s="309">
        <v>0.19999999999999929</v>
      </c>
      <c r="M47" s="311" t="s">
        <v>67</v>
      </c>
      <c r="N47" s="51">
        <v>26</v>
      </c>
      <c r="O47" s="307">
        <v>26.2</v>
      </c>
      <c r="P47" s="309">
        <v>0.19999999999999929</v>
      </c>
      <c r="Q47" s="311" t="s">
        <v>67</v>
      </c>
      <c r="R47" s="51">
        <v>26</v>
      </c>
      <c r="S47" s="307">
        <v>26.2</v>
      </c>
      <c r="T47" s="309">
        <v>0.19999999999999929</v>
      </c>
      <c r="U47" s="311" t="s">
        <v>67</v>
      </c>
      <c r="V47" s="51">
        <v>26</v>
      </c>
      <c r="W47" s="307">
        <v>26.8</v>
      </c>
      <c r="X47" s="309">
        <v>0.80000000000000071</v>
      </c>
      <c r="Y47" s="399" t="s">
        <v>67</v>
      </c>
    </row>
    <row r="48" spans="3:25" ht="17.25" thickBot="1" x14ac:dyDescent="0.2">
      <c r="C48" s="333"/>
      <c r="D48" s="334"/>
      <c r="E48" s="336"/>
      <c r="F48" s="60">
        <v>0.68</v>
      </c>
      <c r="G48" s="308"/>
      <c r="H48" s="310"/>
      <c r="I48" s="312"/>
      <c r="J48" s="60">
        <v>0.68</v>
      </c>
      <c r="K48" s="308"/>
      <c r="L48" s="310"/>
      <c r="M48" s="312"/>
      <c r="N48" s="60">
        <v>0.68</v>
      </c>
      <c r="O48" s="308"/>
      <c r="P48" s="310"/>
      <c r="Q48" s="312"/>
      <c r="R48" s="60">
        <v>0.68</v>
      </c>
      <c r="S48" s="308"/>
      <c r="T48" s="310"/>
      <c r="U48" s="312"/>
      <c r="V48" s="60">
        <v>0.68</v>
      </c>
      <c r="W48" s="308"/>
      <c r="X48" s="310"/>
      <c r="Y48" s="400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45222</v>
      </c>
      <c r="G50" s="305"/>
      <c r="H50" s="305"/>
      <c r="I50" s="306"/>
      <c r="J50" s="304">
        <v>45223</v>
      </c>
      <c r="K50" s="305"/>
      <c r="L50" s="305"/>
      <c r="M50" s="306"/>
      <c r="N50" s="304">
        <v>45224</v>
      </c>
      <c r="O50" s="305"/>
      <c r="P50" s="305"/>
      <c r="Q50" s="306"/>
      <c r="R50" s="304">
        <v>45225</v>
      </c>
      <c r="S50" s="305"/>
      <c r="T50" s="305"/>
      <c r="U50" s="306"/>
      <c r="V50" s="304">
        <v>45226</v>
      </c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218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219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21.7</v>
      </c>
      <c r="H53" s="68" t="s">
        <v>77</v>
      </c>
      <c r="I53" s="69" t="s">
        <v>69</v>
      </c>
      <c r="J53" s="66">
        <v>0</v>
      </c>
      <c r="K53" s="73">
        <v>21.8</v>
      </c>
      <c r="L53" s="68" t="s">
        <v>77</v>
      </c>
      <c r="M53" s="69" t="s">
        <v>69</v>
      </c>
      <c r="N53" s="66">
        <v>0</v>
      </c>
      <c r="O53" s="73">
        <v>21.3</v>
      </c>
      <c r="P53" s="68" t="s">
        <v>77</v>
      </c>
      <c r="Q53" s="69" t="s">
        <v>69</v>
      </c>
      <c r="R53" s="66">
        <v>0</v>
      </c>
      <c r="S53" s="73">
        <v>21</v>
      </c>
      <c r="T53" s="68" t="s">
        <v>77</v>
      </c>
      <c r="U53" s="69" t="s">
        <v>69</v>
      </c>
      <c r="V53" s="66">
        <v>0</v>
      </c>
      <c r="W53" s="73">
        <v>22.9</v>
      </c>
      <c r="X53" s="68" t="s">
        <v>77</v>
      </c>
      <c r="Y53" s="220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&amp;"メイリオ,ボールド"&amp;22日別の優先給電ルールに基づく抑制、調整状況（2023年10月）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1F684-0E01-4C6B-9104-E42BDF9F516B}">
  <sheetPr>
    <tabColor rgb="FFFFC000"/>
    <pageSetUpPr fitToPage="1"/>
  </sheetPr>
  <dimension ref="A1:Y57"/>
  <sheetViews>
    <sheetView showGridLines="0" view="pageBreakPreview" zoomScale="70" zoomScaleNormal="55" zoomScaleSheetLayoutView="70" workbookViewId="0">
      <selection activeCell="X29" sqref="X29:X30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U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45227</v>
      </c>
      <c r="G3" s="315"/>
      <c r="H3" s="315"/>
      <c r="I3" s="316"/>
      <c r="J3" s="314">
        <v>45228</v>
      </c>
      <c r="K3" s="315"/>
      <c r="L3" s="315"/>
      <c r="M3" s="316"/>
      <c r="N3" s="314">
        <v>45229</v>
      </c>
      <c r="O3" s="315"/>
      <c r="P3" s="315"/>
      <c r="Q3" s="316"/>
      <c r="R3" s="314">
        <v>45230</v>
      </c>
      <c r="S3" s="315"/>
      <c r="T3" s="315"/>
      <c r="U3" s="403"/>
      <c r="V3" s="409"/>
      <c r="W3" s="409"/>
      <c r="X3" s="409"/>
      <c r="Y3" s="409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205" t="s">
        <v>76</v>
      </c>
      <c r="V4" s="221"/>
      <c r="W4" s="222"/>
      <c r="X4" s="222"/>
      <c r="Y4" s="223"/>
    </row>
    <row r="5" spans="3:25" ht="16.5" x14ac:dyDescent="0.15">
      <c r="C5" s="366"/>
      <c r="D5" s="352" t="s">
        <v>0</v>
      </c>
      <c r="E5" s="16" t="s">
        <v>1</v>
      </c>
      <c r="F5" s="52">
        <v>12.4</v>
      </c>
      <c r="G5" s="61">
        <v>34.799999999999997</v>
      </c>
      <c r="H5" s="17">
        <v>22.4</v>
      </c>
      <c r="I5" s="54" t="s">
        <v>68</v>
      </c>
      <c r="J5" s="52">
        <v>12.4</v>
      </c>
      <c r="K5" s="61">
        <v>12.4</v>
      </c>
      <c r="L5" s="17">
        <v>0</v>
      </c>
      <c r="M5" s="54"/>
      <c r="N5" s="52">
        <v>12.4</v>
      </c>
      <c r="O5" s="61">
        <v>22.1</v>
      </c>
      <c r="P5" s="17">
        <v>9.7000000000000011</v>
      </c>
      <c r="Q5" s="54" t="s">
        <v>91</v>
      </c>
      <c r="R5" s="52">
        <v>32.700000000000003</v>
      </c>
      <c r="S5" s="61">
        <v>42.4</v>
      </c>
      <c r="T5" s="17">
        <v>9.6999999999999993</v>
      </c>
      <c r="U5" s="206" t="s">
        <v>91</v>
      </c>
      <c r="V5" s="224"/>
      <c r="W5" s="224"/>
      <c r="X5" s="225"/>
      <c r="Y5" s="226"/>
    </row>
    <row r="6" spans="3:25" ht="16.5" x14ac:dyDescent="0.15">
      <c r="C6" s="366"/>
      <c r="D6" s="369"/>
      <c r="E6" s="16" t="s">
        <v>2</v>
      </c>
      <c r="F6" s="52">
        <v>17.5</v>
      </c>
      <c r="G6" s="61">
        <v>8.8000000000000007</v>
      </c>
      <c r="H6" s="17">
        <v>-8.6999999999999993</v>
      </c>
      <c r="I6" s="54" t="s">
        <v>87</v>
      </c>
      <c r="J6" s="52">
        <v>17.5</v>
      </c>
      <c r="K6" s="61">
        <v>8.8000000000000007</v>
      </c>
      <c r="L6" s="17">
        <v>-8.6999999999999993</v>
      </c>
      <c r="M6" s="54" t="s">
        <v>87</v>
      </c>
      <c r="N6" s="52">
        <v>17.5</v>
      </c>
      <c r="O6" s="61">
        <v>8.8000000000000007</v>
      </c>
      <c r="P6" s="17">
        <v>-8.6999999999999993</v>
      </c>
      <c r="Q6" s="54" t="s">
        <v>87</v>
      </c>
      <c r="R6" s="52">
        <v>17.5</v>
      </c>
      <c r="S6" s="61">
        <v>8.8000000000000007</v>
      </c>
      <c r="T6" s="17">
        <v>-8.6999999999999993</v>
      </c>
      <c r="U6" s="206" t="s">
        <v>87</v>
      </c>
      <c r="V6" s="224"/>
      <c r="W6" s="224"/>
      <c r="X6" s="225"/>
      <c r="Y6" s="226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206"/>
      <c r="V7" s="224"/>
      <c r="W7" s="224"/>
      <c r="X7" s="225"/>
      <c r="Y7" s="226"/>
    </row>
    <row r="8" spans="3:25" ht="16.5" x14ac:dyDescent="0.15">
      <c r="C8" s="367"/>
      <c r="D8" s="369"/>
      <c r="E8" s="18" t="s">
        <v>16</v>
      </c>
      <c r="F8" s="49">
        <v>48.6</v>
      </c>
      <c r="G8" s="53">
        <v>49.499999999999993</v>
      </c>
      <c r="H8" s="19">
        <v>0.9</v>
      </c>
      <c r="I8" s="45" t="s">
        <v>87</v>
      </c>
      <c r="J8" s="49">
        <v>51.5</v>
      </c>
      <c r="K8" s="53">
        <v>51.5</v>
      </c>
      <c r="L8" s="19">
        <v>0</v>
      </c>
      <c r="M8" s="45"/>
      <c r="N8" s="49">
        <v>54.7</v>
      </c>
      <c r="O8" s="53">
        <v>54.7</v>
      </c>
      <c r="P8" s="19">
        <v>0</v>
      </c>
      <c r="Q8" s="45"/>
      <c r="R8" s="49">
        <v>55.300000000000004</v>
      </c>
      <c r="S8" s="53">
        <v>55.300000000000004</v>
      </c>
      <c r="T8" s="19">
        <v>0</v>
      </c>
      <c r="U8" s="207"/>
      <c r="V8" s="227"/>
      <c r="W8" s="227"/>
      <c r="X8" s="228"/>
      <c r="Y8" s="229"/>
    </row>
    <row r="9" spans="3:25" ht="17.25" thickBot="1" x14ac:dyDescent="0.2">
      <c r="C9" s="368"/>
      <c r="D9" s="357" t="s">
        <v>20</v>
      </c>
      <c r="E9" s="358"/>
      <c r="F9" s="2">
        <f>SUM(F5:F8)</f>
        <v>78.5</v>
      </c>
      <c r="G9" s="3">
        <f>SUM(G5:G8)</f>
        <v>93.1</v>
      </c>
      <c r="H9" s="3">
        <f>G9-F9</f>
        <v>14.599999999999994</v>
      </c>
      <c r="I9" s="20" t="s">
        <v>77</v>
      </c>
      <c r="J9" s="2">
        <f>SUM(J5:J8)</f>
        <v>81.400000000000006</v>
      </c>
      <c r="K9" s="3">
        <f>SUM(K5:K8)</f>
        <v>72.7</v>
      </c>
      <c r="L9" s="3">
        <f>K9-J9</f>
        <v>-8.7000000000000028</v>
      </c>
      <c r="M9" s="20" t="s">
        <v>77</v>
      </c>
      <c r="N9" s="2">
        <f>SUM(N5:N8)</f>
        <v>84.6</v>
      </c>
      <c r="O9" s="3">
        <f>SUM(O5:O8)</f>
        <v>85.600000000000009</v>
      </c>
      <c r="P9" s="3">
        <f>O9-N9</f>
        <v>1.0000000000000142</v>
      </c>
      <c r="Q9" s="20" t="s">
        <v>77</v>
      </c>
      <c r="R9" s="2">
        <f>SUM(R5:R8)</f>
        <v>105.5</v>
      </c>
      <c r="S9" s="3">
        <f>SUM(S5:S8)</f>
        <v>106.5</v>
      </c>
      <c r="T9" s="3">
        <f>S9-R9</f>
        <v>1</v>
      </c>
      <c r="U9" s="208" t="s">
        <v>77</v>
      </c>
      <c r="V9" s="230"/>
      <c r="W9" s="230"/>
      <c r="X9" s="230"/>
      <c r="Y9" s="231"/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09"/>
    </row>
    <row r="11" spans="3:25" ht="17.25" thickBot="1" x14ac:dyDescent="0.2">
      <c r="C11" s="329" t="s">
        <v>47</v>
      </c>
      <c r="D11" s="330"/>
      <c r="E11" s="331"/>
      <c r="F11" s="317">
        <v>45227</v>
      </c>
      <c r="G11" s="318"/>
      <c r="H11" s="318"/>
      <c r="I11" s="319"/>
      <c r="J11" s="317">
        <v>45228</v>
      </c>
      <c r="K11" s="318"/>
      <c r="L11" s="318"/>
      <c r="M11" s="319"/>
      <c r="N11" s="317">
        <v>45229</v>
      </c>
      <c r="O11" s="318"/>
      <c r="P11" s="318"/>
      <c r="Q11" s="319"/>
      <c r="R11" s="317">
        <v>45230</v>
      </c>
      <c r="S11" s="318"/>
      <c r="T11" s="318"/>
      <c r="U11" s="402"/>
      <c r="V11" s="405"/>
      <c r="W11" s="405"/>
      <c r="X11" s="405"/>
      <c r="Y11" s="405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205" t="s">
        <v>76</v>
      </c>
      <c r="V12" s="221"/>
      <c r="W12" s="222"/>
      <c r="X12" s="222"/>
      <c r="Y12" s="223"/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0</v>
      </c>
      <c r="T13" s="17">
        <v>26.1</v>
      </c>
      <c r="U13" s="210" t="s">
        <v>67</v>
      </c>
      <c r="V13" s="224"/>
      <c r="W13" s="224"/>
      <c r="X13" s="225"/>
      <c r="Y13" s="224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211"/>
      <c r="V14" s="224"/>
      <c r="W14" s="224"/>
      <c r="X14" s="225"/>
      <c r="Y14" s="224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211"/>
      <c r="V15" s="224"/>
      <c r="W15" s="224"/>
      <c r="X15" s="225"/>
      <c r="Y15" s="224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211"/>
      <c r="V16" s="224"/>
      <c r="W16" s="224"/>
      <c r="X16" s="225"/>
      <c r="Y16" s="224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-34</v>
      </c>
      <c r="H17" s="17">
        <v>0</v>
      </c>
      <c r="I17" s="63"/>
      <c r="J17" s="52">
        <v>-34</v>
      </c>
      <c r="K17" s="61">
        <v>-34</v>
      </c>
      <c r="L17" s="17">
        <v>0</v>
      </c>
      <c r="M17" s="63"/>
      <c r="N17" s="52">
        <v>-34</v>
      </c>
      <c r="O17" s="61">
        <v>-34</v>
      </c>
      <c r="P17" s="17">
        <v>0</v>
      </c>
      <c r="Q17" s="63"/>
      <c r="R17" s="52">
        <v>-34</v>
      </c>
      <c r="S17" s="61">
        <v>-34</v>
      </c>
      <c r="T17" s="17">
        <v>0</v>
      </c>
      <c r="U17" s="213"/>
      <c r="V17" s="224"/>
      <c r="W17" s="224"/>
      <c r="X17" s="225"/>
      <c r="Y17" s="232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211"/>
      <c r="V18" s="224"/>
      <c r="W18" s="224"/>
      <c r="X18" s="225"/>
      <c r="Y18" s="224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211"/>
      <c r="V19" s="224"/>
      <c r="W19" s="224"/>
      <c r="X19" s="225"/>
      <c r="Y19" s="224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0</v>
      </c>
      <c r="H20" s="17">
        <v>34</v>
      </c>
      <c r="I20" s="212" t="s">
        <v>67</v>
      </c>
      <c r="J20" s="52">
        <v>-34</v>
      </c>
      <c r="K20" s="61">
        <v>0</v>
      </c>
      <c r="L20" s="17">
        <v>34</v>
      </c>
      <c r="M20" s="212" t="s">
        <v>67</v>
      </c>
      <c r="N20" s="52">
        <v>-34</v>
      </c>
      <c r="O20" s="61">
        <v>0</v>
      </c>
      <c r="P20" s="17">
        <v>34</v>
      </c>
      <c r="Q20" s="212" t="s">
        <v>67</v>
      </c>
      <c r="R20" s="52">
        <v>-34</v>
      </c>
      <c r="S20" s="61">
        <v>0</v>
      </c>
      <c r="T20" s="17">
        <v>34</v>
      </c>
      <c r="U20" s="210" t="s">
        <v>67</v>
      </c>
      <c r="V20" s="224"/>
      <c r="W20" s="224"/>
      <c r="X20" s="225"/>
      <c r="Y20" s="224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-219.2</v>
      </c>
      <c r="H21" s="3">
        <v>34</v>
      </c>
      <c r="I21" s="25" t="s">
        <v>77</v>
      </c>
      <c r="J21" s="2">
        <v>-253.2</v>
      </c>
      <c r="K21" s="3">
        <v>-219.2</v>
      </c>
      <c r="L21" s="3">
        <v>34</v>
      </c>
      <c r="M21" s="25" t="s">
        <v>77</v>
      </c>
      <c r="N21" s="2">
        <v>-253.2</v>
      </c>
      <c r="O21" s="3">
        <v>-219.2</v>
      </c>
      <c r="P21" s="3">
        <v>34</v>
      </c>
      <c r="Q21" s="25" t="s">
        <v>77</v>
      </c>
      <c r="R21" s="2">
        <v>-253.2</v>
      </c>
      <c r="S21" s="3">
        <v>-193.1</v>
      </c>
      <c r="T21" s="3">
        <v>60.1</v>
      </c>
      <c r="U21" s="214" t="s">
        <v>77</v>
      </c>
      <c r="V21" s="230"/>
      <c r="W21" s="230"/>
      <c r="X21" s="230"/>
      <c r="Y21" s="230"/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09"/>
    </row>
    <row r="23" spans="3:25" ht="17.25" thickBot="1" x14ac:dyDescent="0.2">
      <c r="C23" s="329" t="s">
        <v>48</v>
      </c>
      <c r="D23" s="330"/>
      <c r="E23" s="331"/>
      <c r="F23" s="317">
        <v>45227</v>
      </c>
      <c r="G23" s="318"/>
      <c r="H23" s="318"/>
      <c r="I23" s="319"/>
      <c r="J23" s="317">
        <v>45228</v>
      </c>
      <c r="K23" s="318"/>
      <c r="L23" s="318"/>
      <c r="M23" s="319"/>
      <c r="N23" s="317">
        <v>45229</v>
      </c>
      <c r="O23" s="318"/>
      <c r="P23" s="318"/>
      <c r="Q23" s="319"/>
      <c r="R23" s="317">
        <v>45230</v>
      </c>
      <c r="S23" s="318"/>
      <c r="T23" s="318"/>
      <c r="U23" s="402"/>
      <c r="V23" s="405"/>
      <c r="W23" s="405"/>
      <c r="X23" s="405"/>
      <c r="Y23" s="405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205" t="s">
        <v>76</v>
      </c>
      <c r="V24" s="221"/>
      <c r="W24" s="222"/>
      <c r="X24" s="222"/>
      <c r="Y24" s="223"/>
    </row>
    <row r="25" spans="3:25" ht="17.25" thickBot="1" x14ac:dyDescent="0.2">
      <c r="C25" s="370"/>
      <c r="D25" s="371"/>
      <c r="E25" s="373"/>
      <c r="F25" s="43">
        <v>-5</v>
      </c>
      <c r="G25" s="55">
        <v>-4.84</v>
      </c>
      <c r="H25" s="26">
        <v>0.16000000000000014</v>
      </c>
      <c r="I25" s="44" t="s">
        <v>66</v>
      </c>
      <c r="J25" s="43">
        <v>-5</v>
      </c>
      <c r="K25" s="55">
        <v>-4.84</v>
      </c>
      <c r="L25" s="26">
        <v>0.16000000000000014</v>
      </c>
      <c r="M25" s="44" t="s">
        <v>66</v>
      </c>
      <c r="N25" s="43">
        <v>-5</v>
      </c>
      <c r="O25" s="55">
        <v>-4.84</v>
      </c>
      <c r="P25" s="26">
        <v>0.16000000000000014</v>
      </c>
      <c r="Q25" s="44" t="s">
        <v>66</v>
      </c>
      <c r="R25" s="43">
        <v>-5</v>
      </c>
      <c r="S25" s="55">
        <v>-4.84</v>
      </c>
      <c r="T25" s="26">
        <v>0.16000000000000014</v>
      </c>
      <c r="U25" s="215" t="s">
        <v>66</v>
      </c>
      <c r="V25" s="224"/>
      <c r="W25" s="224"/>
      <c r="X25" s="225"/>
      <c r="Y25" s="224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09"/>
    </row>
    <row r="27" spans="3:25" ht="17.25" thickBot="1" x14ac:dyDescent="0.2">
      <c r="C27" s="329" t="s">
        <v>49</v>
      </c>
      <c r="D27" s="330"/>
      <c r="E27" s="331"/>
      <c r="F27" s="317">
        <v>45227</v>
      </c>
      <c r="G27" s="318"/>
      <c r="H27" s="318"/>
      <c r="I27" s="319"/>
      <c r="J27" s="317">
        <v>45228</v>
      </c>
      <c r="K27" s="318"/>
      <c r="L27" s="318"/>
      <c r="M27" s="319"/>
      <c r="N27" s="317">
        <v>45229</v>
      </c>
      <c r="O27" s="318"/>
      <c r="P27" s="318"/>
      <c r="Q27" s="319"/>
      <c r="R27" s="317">
        <v>45230</v>
      </c>
      <c r="S27" s="318"/>
      <c r="T27" s="318"/>
      <c r="U27" s="402"/>
      <c r="V27" s="405"/>
      <c r="W27" s="405"/>
      <c r="X27" s="405"/>
      <c r="Y27" s="405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205" t="s">
        <v>76</v>
      </c>
      <c r="V28" s="233"/>
      <c r="W28" s="222"/>
      <c r="X28" s="222"/>
      <c r="Y28" s="223"/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21.9</v>
      </c>
      <c r="H29" s="309">
        <v>-21.9</v>
      </c>
      <c r="I29" s="311" t="s">
        <v>72</v>
      </c>
      <c r="J29" s="59">
        <v>43.8</v>
      </c>
      <c r="K29" s="320">
        <v>21.9</v>
      </c>
      <c r="L29" s="309">
        <v>-21.9</v>
      </c>
      <c r="M29" s="311" t="s">
        <v>72</v>
      </c>
      <c r="N29" s="59">
        <v>43.8</v>
      </c>
      <c r="O29" s="320">
        <v>21.9</v>
      </c>
      <c r="P29" s="309">
        <v>-21.9</v>
      </c>
      <c r="Q29" s="311" t="s">
        <v>72</v>
      </c>
      <c r="R29" s="59">
        <v>43.8</v>
      </c>
      <c r="S29" s="320">
        <v>21.9</v>
      </c>
      <c r="T29" s="309">
        <v>-21.9</v>
      </c>
      <c r="U29" s="399" t="s">
        <v>72</v>
      </c>
      <c r="V29" s="224"/>
      <c r="W29" s="408"/>
      <c r="X29" s="407"/>
      <c r="Y29" s="406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401"/>
      <c r="V30" s="234"/>
      <c r="W30" s="408"/>
      <c r="X30" s="407"/>
      <c r="Y30" s="406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27.2</v>
      </c>
      <c r="H31" s="309">
        <v>-27.2</v>
      </c>
      <c r="I31" s="311" t="s">
        <v>66</v>
      </c>
      <c r="J31" s="59">
        <v>54.4</v>
      </c>
      <c r="K31" s="320">
        <v>27.2</v>
      </c>
      <c r="L31" s="309">
        <v>-27.2</v>
      </c>
      <c r="M31" s="311" t="s">
        <v>66</v>
      </c>
      <c r="N31" s="59">
        <v>54.4</v>
      </c>
      <c r="O31" s="320">
        <v>27.2</v>
      </c>
      <c r="P31" s="309">
        <v>-27.2</v>
      </c>
      <c r="Q31" s="311" t="s">
        <v>66</v>
      </c>
      <c r="R31" s="59">
        <v>54.4</v>
      </c>
      <c r="S31" s="320">
        <v>27.2</v>
      </c>
      <c r="T31" s="309">
        <v>-27.2</v>
      </c>
      <c r="U31" s="399" t="s">
        <v>66</v>
      </c>
      <c r="V31" s="224"/>
      <c r="W31" s="408"/>
      <c r="X31" s="407"/>
      <c r="Y31" s="406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401"/>
      <c r="V32" s="234"/>
      <c r="W32" s="408"/>
      <c r="X32" s="407"/>
      <c r="Y32" s="406"/>
    </row>
    <row r="33" spans="3:25" ht="16.5" x14ac:dyDescent="0.15">
      <c r="C33" s="350"/>
      <c r="D33" s="347" t="s">
        <v>36</v>
      </c>
      <c r="E33" s="85" t="s">
        <v>11</v>
      </c>
      <c r="F33" s="59">
        <v>31.1</v>
      </c>
      <c r="G33" s="84">
        <v>24.3</v>
      </c>
      <c r="H33" s="309">
        <v>-6.8000000000000007</v>
      </c>
      <c r="I33" s="311" t="s">
        <v>72</v>
      </c>
      <c r="J33" s="59">
        <v>31.1</v>
      </c>
      <c r="K33" s="84">
        <v>23.7</v>
      </c>
      <c r="L33" s="309">
        <v>-7.4000000000000021</v>
      </c>
      <c r="M33" s="311" t="s">
        <v>72</v>
      </c>
      <c r="N33" s="59">
        <v>31.1</v>
      </c>
      <c r="O33" s="84">
        <v>35.1</v>
      </c>
      <c r="P33" s="309">
        <v>4</v>
      </c>
      <c r="Q33" s="311" t="s">
        <v>90</v>
      </c>
      <c r="R33" s="59">
        <v>31.1</v>
      </c>
      <c r="S33" s="84">
        <v>29.8</v>
      </c>
      <c r="T33" s="309">
        <v>-1.3000000000000007</v>
      </c>
      <c r="U33" s="399" t="s">
        <v>72</v>
      </c>
      <c r="V33" s="224"/>
      <c r="W33" s="235"/>
      <c r="X33" s="407"/>
      <c r="Y33" s="406"/>
    </row>
    <row r="34" spans="3:25" ht="16.5" x14ac:dyDescent="0.15">
      <c r="C34" s="350"/>
      <c r="D34" s="348"/>
      <c r="E34" s="344" t="s">
        <v>58</v>
      </c>
      <c r="F34" s="50">
        <v>0.22</v>
      </c>
      <c r="G34" s="56">
        <v>0.18</v>
      </c>
      <c r="H34" s="322"/>
      <c r="I34" s="323"/>
      <c r="J34" s="50">
        <v>0.22</v>
      </c>
      <c r="K34" s="56">
        <v>0.17</v>
      </c>
      <c r="L34" s="322"/>
      <c r="M34" s="323"/>
      <c r="N34" s="50">
        <v>0.22</v>
      </c>
      <c r="O34" s="56">
        <v>0.25</v>
      </c>
      <c r="P34" s="322"/>
      <c r="Q34" s="323"/>
      <c r="R34" s="50">
        <v>0.22</v>
      </c>
      <c r="S34" s="56">
        <v>0.22</v>
      </c>
      <c r="T34" s="322"/>
      <c r="U34" s="401"/>
      <c r="V34" s="234"/>
      <c r="W34" s="236"/>
      <c r="X34" s="407"/>
      <c r="Y34" s="406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216"/>
      <c r="V35" s="237"/>
      <c r="W35" s="225"/>
      <c r="X35" s="225"/>
      <c r="Y35" s="225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217"/>
      <c r="V36" s="238"/>
      <c r="W36" s="225"/>
      <c r="X36" s="225"/>
      <c r="Y36" s="225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0.4</v>
      </c>
      <c r="H37" s="17">
        <v>-12.6</v>
      </c>
      <c r="I37" s="58" t="s">
        <v>89</v>
      </c>
      <c r="J37" s="52">
        <v>13</v>
      </c>
      <c r="K37" s="61">
        <v>0.4</v>
      </c>
      <c r="L37" s="17">
        <v>-12.6</v>
      </c>
      <c r="M37" s="58" t="s">
        <v>89</v>
      </c>
      <c r="N37" s="52">
        <v>13</v>
      </c>
      <c r="O37" s="61">
        <v>0.4</v>
      </c>
      <c r="P37" s="17">
        <v>-12.6</v>
      </c>
      <c r="Q37" s="58" t="s">
        <v>89</v>
      </c>
      <c r="R37" s="52">
        <v>13</v>
      </c>
      <c r="S37" s="61">
        <v>0.4</v>
      </c>
      <c r="T37" s="17">
        <v>-12.6</v>
      </c>
      <c r="U37" s="211" t="s">
        <v>89</v>
      </c>
      <c r="V37" s="224"/>
      <c r="W37" s="224"/>
      <c r="X37" s="225"/>
      <c r="Y37" s="224"/>
    </row>
    <row r="38" spans="3:25" ht="17.25" thickBot="1" x14ac:dyDescent="0.2">
      <c r="C38" s="351"/>
      <c r="D38" s="357" t="s">
        <v>20</v>
      </c>
      <c r="E38" s="358"/>
      <c r="F38" s="2">
        <v>142.29999999999998</v>
      </c>
      <c r="G38" s="3">
        <v>73.8</v>
      </c>
      <c r="H38" s="3">
        <v>-68.499999999999986</v>
      </c>
      <c r="I38" s="25"/>
      <c r="J38" s="2">
        <v>142.29999999999998</v>
      </c>
      <c r="K38" s="3">
        <v>73.2</v>
      </c>
      <c r="L38" s="3">
        <v>-69.099999999999994</v>
      </c>
      <c r="M38" s="25"/>
      <c r="N38" s="2">
        <v>142.29999999999998</v>
      </c>
      <c r="O38" s="3">
        <v>84.6</v>
      </c>
      <c r="P38" s="3">
        <v>-57.699999999999996</v>
      </c>
      <c r="Q38" s="25"/>
      <c r="R38" s="2">
        <v>142.29999999999998</v>
      </c>
      <c r="S38" s="3">
        <v>79.3</v>
      </c>
      <c r="T38" s="3">
        <v>-62.999999999999993</v>
      </c>
      <c r="U38" s="214"/>
      <c r="V38" s="230"/>
      <c r="W38" s="230"/>
      <c r="X38" s="230"/>
      <c r="Y38" s="230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09"/>
    </row>
    <row r="40" spans="3:25" ht="17.25" thickBot="1" x14ac:dyDescent="0.2">
      <c r="C40" s="329" t="s">
        <v>50</v>
      </c>
      <c r="D40" s="330"/>
      <c r="E40" s="331"/>
      <c r="F40" s="304">
        <v>45227</v>
      </c>
      <c r="G40" s="305"/>
      <c r="H40" s="305"/>
      <c r="I40" s="306"/>
      <c r="J40" s="304">
        <v>45228</v>
      </c>
      <c r="K40" s="305"/>
      <c r="L40" s="305"/>
      <c r="M40" s="306"/>
      <c r="N40" s="304">
        <v>45229</v>
      </c>
      <c r="O40" s="305"/>
      <c r="P40" s="305"/>
      <c r="Q40" s="306"/>
      <c r="R40" s="304">
        <v>45230</v>
      </c>
      <c r="S40" s="305"/>
      <c r="T40" s="305"/>
      <c r="U40" s="398"/>
      <c r="V40" s="405"/>
      <c r="W40" s="405"/>
      <c r="X40" s="405"/>
      <c r="Y40" s="405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205" t="s">
        <v>76</v>
      </c>
      <c r="V41" s="239"/>
      <c r="W41" s="222"/>
      <c r="X41" s="222"/>
      <c r="Y41" s="223"/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99"/>
      <c r="V42" s="224"/>
      <c r="W42" s="406"/>
      <c r="X42" s="407"/>
      <c r="Y42" s="406"/>
    </row>
    <row r="43" spans="3:25" ht="17.25" thickBot="1" x14ac:dyDescent="0.2">
      <c r="C43" s="375"/>
      <c r="D43" s="376"/>
      <c r="E43" s="343"/>
      <c r="F43" s="42">
        <v>193</v>
      </c>
      <c r="G43" s="308"/>
      <c r="H43" s="310"/>
      <c r="I43" s="312"/>
      <c r="J43" s="42">
        <v>180.4</v>
      </c>
      <c r="K43" s="308"/>
      <c r="L43" s="310"/>
      <c r="M43" s="312"/>
      <c r="N43" s="42">
        <v>188.4</v>
      </c>
      <c r="O43" s="308"/>
      <c r="P43" s="310"/>
      <c r="Q43" s="312"/>
      <c r="R43" s="42">
        <v>208.7</v>
      </c>
      <c r="S43" s="308"/>
      <c r="T43" s="310"/>
      <c r="U43" s="400"/>
      <c r="V43" s="240"/>
      <c r="W43" s="406"/>
      <c r="X43" s="407"/>
      <c r="Y43" s="406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09"/>
    </row>
    <row r="45" spans="3:25" ht="17.25" thickBot="1" x14ac:dyDescent="0.2">
      <c r="C45" s="329" t="s">
        <v>51</v>
      </c>
      <c r="D45" s="330"/>
      <c r="E45" s="331"/>
      <c r="F45" s="304">
        <v>45227</v>
      </c>
      <c r="G45" s="305"/>
      <c r="H45" s="305"/>
      <c r="I45" s="306"/>
      <c r="J45" s="304">
        <v>45228</v>
      </c>
      <c r="K45" s="305"/>
      <c r="L45" s="305"/>
      <c r="M45" s="306"/>
      <c r="N45" s="304">
        <v>45229</v>
      </c>
      <c r="O45" s="305"/>
      <c r="P45" s="305"/>
      <c r="Q45" s="306"/>
      <c r="R45" s="304">
        <v>45230</v>
      </c>
      <c r="S45" s="305"/>
      <c r="T45" s="305"/>
      <c r="U45" s="398"/>
      <c r="V45" s="405"/>
      <c r="W45" s="405"/>
      <c r="X45" s="405"/>
      <c r="Y45" s="405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205" t="s">
        <v>76</v>
      </c>
      <c r="V46" s="241"/>
      <c r="W46" s="222"/>
      <c r="X46" s="222"/>
      <c r="Y46" s="223"/>
    </row>
    <row r="47" spans="3:25" ht="16.5" x14ac:dyDescent="0.15">
      <c r="C47" s="325"/>
      <c r="D47" s="326"/>
      <c r="E47" s="335" t="s">
        <v>56</v>
      </c>
      <c r="F47" s="51">
        <v>26</v>
      </c>
      <c r="G47" s="307">
        <v>26.8</v>
      </c>
      <c r="H47" s="309">
        <v>0.80000000000000071</v>
      </c>
      <c r="I47" s="311" t="s">
        <v>67</v>
      </c>
      <c r="J47" s="51">
        <v>26</v>
      </c>
      <c r="K47" s="307">
        <v>26.8</v>
      </c>
      <c r="L47" s="309">
        <v>0.80000000000000071</v>
      </c>
      <c r="M47" s="311" t="s">
        <v>67</v>
      </c>
      <c r="N47" s="51">
        <v>30.8</v>
      </c>
      <c r="O47" s="307">
        <v>27.3</v>
      </c>
      <c r="P47" s="309">
        <v>-3.5</v>
      </c>
      <c r="Q47" s="311" t="s">
        <v>88</v>
      </c>
      <c r="R47" s="51">
        <v>30.8</v>
      </c>
      <c r="S47" s="307">
        <v>35.799999999999997</v>
      </c>
      <c r="T47" s="309">
        <v>4.9999999999999964</v>
      </c>
      <c r="U47" s="399" t="s">
        <v>67</v>
      </c>
      <c r="V47" s="224"/>
      <c r="W47" s="406"/>
      <c r="X47" s="407"/>
      <c r="Y47" s="406"/>
    </row>
    <row r="48" spans="3:25" ht="17.25" thickBot="1" x14ac:dyDescent="0.2">
      <c r="C48" s="333"/>
      <c r="D48" s="334"/>
      <c r="E48" s="336"/>
      <c r="F48" s="60">
        <v>0.68</v>
      </c>
      <c r="G48" s="308"/>
      <c r="H48" s="310"/>
      <c r="I48" s="312"/>
      <c r="J48" s="60">
        <v>0.68</v>
      </c>
      <c r="K48" s="308"/>
      <c r="L48" s="310"/>
      <c r="M48" s="312"/>
      <c r="N48" s="60">
        <v>0.65</v>
      </c>
      <c r="O48" s="308"/>
      <c r="P48" s="310"/>
      <c r="Q48" s="312"/>
      <c r="R48" s="60">
        <v>0.65</v>
      </c>
      <c r="S48" s="308"/>
      <c r="T48" s="310"/>
      <c r="U48" s="400"/>
      <c r="V48" s="234"/>
      <c r="W48" s="406"/>
      <c r="X48" s="407"/>
      <c r="Y48" s="406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09"/>
    </row>
    <row r="50" spans="1:25" ht="17.25" thickBot="1" x14ac:dyDescent="0.2">
      <c r="C50" s="329" t="s">
        <v>52</v>
      </c>
      <c r="D50" s="330"/>
      <c r="E50" s="331"/>
      <c r="F50" s="304">
        <v>45227</v>
      </c>
      <c r="G50" s="305"/>
      <c r="H50" s="305"/>
      <c r="I50" s="306"/>
      <c r="J50" s="304">
        <v>45228</v>
      </c>
      <c r="K50" s="305"/>
      <c r="L50" s="305"/>
      <c r="M50" s="306"/>
      <c r="N50" s="304">
        <v>45229</v>
      </c>
      <c r="O50" s="305"/>
      <c r="P50" s="305"/>
      <c r="Q50" s="306"/>
      <c r="R50" s="304">
        <v>45230</v>
      </c>
      <c r="S50" s="305"/>
      <c r="T50" s="305"/>
      <c r="U50" s="398"/>
      <c r="V50" s="405"/>
      <c r="W50" s="405"/>
      <c r="X50" s="405"/>
      <c r="Y50" s="405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218" t="s">
        <v>84</v>
      </c>
      <c r="V51" s="241"/>
      <c r="W51" s="242"/>
      <c r="X51" s="242"/>
      <c r="Y51" s="243"/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219" t="s">
        <v>77</v>
      </c>
      <c r="V52" s="224"/>
      <c r="W52" s="224"/>
      <c r="X52" s="225"/>
      <c r="Y52" s="225"/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22.6</v>
      </c>
      <c r="H53" s="68" t="s">
        <v>77</v>
      </c>
      <c r="I53" s="69" t="s">
        <v>69</v>
      </c>
      <c r="J53" s="66">
        <v>0</v>
      </c>
      <c r="K53" s="73">
        <v>22.5</v>
      </c>
      <c r="L53" s="68" t="s">
        <v>77</v>
      </c>
      <c r="M53" s="69" t="s">
        <v>69</v>
      </c>
      <c r="N53" s="66">
        <v>0</v>
      </c>
      <c r="O53" s="73">
        <v>22.5</v>
      </c>
      <c r="P53" s="68" t="s">
        <v>77</v>
      </c>
      <c r="Q53" s="69" t="s">
        <v>69</v>
      </c>
      <c r="R53" s="66">
        <v>0</v>
      </c>
      <c r="S53" s="73">
        <v>22.3</v>
      </c>
      <c r="T53" s="68" t="s">
        <v>77</v>
      </c>
      <c r="U53" s="244" t="s">
        <v>69</v>
      </c>
      <c r="V53" s="245"/>
      <c r="W53" s="226"/>
      <c r="X53" s="222"/>
      <c r="Y53" s="226"/>
    </row>
    <row r="54" spans="1:25" ht="16.5" thickTop="1" x14ac:dyDescent="0.15">
      <c r="C54" s="1" t="s">
        <v>71</v>
      </c>
      <c r="U54" s="246"/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&amp;"メイリオ,ボールド"&amp;22日別の優先給電ルールに基づく抑制、調整状況（2023年10月）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63E4-A9AD-4C36-9B69-D8706705E3C3}">
  <sheetPr>
    <tabColor rgb="FFFFC000"/>
  </sheetPr>
  <dimension ref="B1:O69"/>
  <sheetViews>
    <sheetView showGridLines="0" view="pageBreakPreview" zoomScale="70" zoomScaleNormal="70" zoomScaleSheetLayoutView="70" workbookViewId="0">
      <selection activeCell="J39" sqref="J39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0" t="s">
        <v>96</v>
      </c>
      <c r="G2" s="302"/>
      <c r="H2" s="300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0">
        <v>45231</v>
      </c>
      <c r="G3" s="92" t="s">
        <v>100</v>
      </c>
      <c r="H3" s="90">
        <v>45232</v>
      </c>
      <c r="I3" s="92" t="s">
        <v>100</v>
      </c>
      <c r="J3" s="93">
        <v>45233</v>
      </c>
      <c r="K3" s="92" t="s">
        <v>147</v>
      </c>
      <c r="L3" s="93">
        <v>45234</v>
      </c>
      <c r="M3" s="92" t="s">
        <v>147</v>
      </c>
      <c r="N3" s="93">
        <v>45235</v>
      </c>
      <c r="O3" s="92" t="s">
        <v>98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6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1">
        <v>106.5</v>
      </c>
      <c r="G5" s="269" t="s">
        <v>110</v>
      </c>
      <c r="H5" s="101">
        <v>106.7</v>
      </c>
      <c r="I5" s="269" t="s">
        <v>110</v>
      </c>
      <c r="J5" s="102">
        <v>74.8</v>
      </c>
      <c r="K5" s="269" t="s">
        <v>110</v>
      </c>
      <c r="L5" s="102">
        <v>74.400000000000006</v>
      </c>
      <c r="M5" s="269" t="s">
        <v>110</v>
      </c>
      <c r="N5" s="102">
        <v>74.099999999999994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5">
        <v>80.8</v>
      </c>
      <c r="G6" s="270"/>
      <c r="H6" s="105">
        <v>80.8</v>
      </c>
      <c r="I6" s="270"/>
      <c r="J6" s="106">
        <v>77.5</v>
      </c>
      <c r="K6" s="270"/>
      <c r="L6" s="106">
        <v>77.7</v>
      </c>
      <c r="M6" s="270"/>
      <c r="N6" s="106">
        <v>77.7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09">
        <v>411.7</v>
      </c>
      <c r="G7" s="270"/>
      <c r="H7" s="109">
        <v>412.5</v>
      </c>
      <c r="I7" s="270"/>
      <c r="J7" s="110">
        <v>412.7</v>
      </c>
      <c r="K7" s="270"/>
      <c r="L7" s="110">
        <v>412.7</v>
      </c>
      <c r="M7" s="270"/>
      <c r="N7" s="110">
        <v>412.6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3">
        <v>22.4</v>
      </c>
      <c r="G8" s="270"/>
      <c r="H8" s="113">
        <v>12</v>
      </c>
      <c r="I8" s="270"/>
      <c r="J8" s="114">
        <v>17.000000000000149</v>
      </c>
      <c r="K8" s="270"/>
      <c r="L8" s="114">
        <v>18.100000000000012</v>
      </c>
      <c r="M8" s="270"/>
      <c r="N8" s="114">
        <v>17.999999999999922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7">
        <v>14.2</v>
      </c>
      <c r="G9" s="270"/>
      <c r="H9" s="117">
        <v>14.4</v>
      </c>
      <c r="I9" s="270"/>
      <c r="J9" s="118">
        <v>12.9</v>
      </c>
      <c r="K9" s="270"/>
      <c r="L9" s="118">
        <v>14.4</v>
      </c>
      <c r="M9" s="270"/>
      <c r="N9" s="118">
        <v>14.4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1">
        <v>25.1</v>
      </c>
      <c r="G10" s="270"/>
      <c r="H10" s="121">
        <v>24.9</v>
      </c>
      <c r="I10" s="270"/>
      <c r="J10" s="122">
        <v>24.9</v>
      </c>
      <c r="K10" s="270"/>
      <c r="L10" s="122">
        <v>24.9</v>
      </c>
      <c r="M10" s="270"/>
      <c r="N10" s="122">
        <v>24.9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5">
        <v>22.5</v>
      </c>
      <c r="G11" s="270"/>
      <c r="H11" s="125">
        <v>22.4</v>
      </c>
      <c r="I11" s="270"/>
      <c r="J11" s="126">
        <v>22.8</v>
      </c>
      <c r="K11" s="270"/>
      <c r="L11" s="126">
        <v>23.6</v>
      </c>
      <c r="M11" s="270"/>
      <c r="N11" s="126">
        <v>23.2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8">
        <v>811.8</v>
      </c>
      <c r="G12" s="270"/>
      <c r="H12" s="128">
        <v>810</v>
      </c>
      <c r="I12" s="270"/>
      <c r="J12" s="129">
        <v>812</v>
      </c>
      <c r="K12" s="270"/>
      <c r="L12" s="129">
        <v>555.6</v>
      </c>
      <c r="M12" s="270"/>
      <c r="N12" s="129">
        <v>684.8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8">
        <v>3.6</v>
      </c>
      <c r="G13" s="270"/>
      <c r="H13" s="128">
        <v>1.3</v>
      </c>
      <c r="I13" s="270"/>
      <c r="J13" s="129">
        <v>3.3</v>
      </c>
      <c r="K13" s="270"/>
      <c r="L13" s="129">
        <v>2.8</v>
      </c>
      <c r="M13" s="270"/>
      <c r="N13" s="129">
        <v>9.6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2">
        <v>21</v>
      </c>
      <c r="G14" s="270"/>
      <c r="H14" s="132">
        <v>21</v>
      </c>
      <c r="I14" s="270"/>
      <c r="J14" s="133">
        <v>33</v>
      </c>
      <c r="K14" s="270"/>
      <c r="L14" s="133">
        <v>159</v>
      </c>
      <c r="M14" s="270"/>
      <c r="N14" s="133">
        <v>159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4">
        <v>1519.6</v>
      </c>
      <c r="G15" s="270"/>
      <c r="H15" s="134">
        <v>1505.9999999999998</v>
      </c>
      <c r="I15" s="270"/>
      <c r="J15" s="135">
        <v>1490.8999999999999</v>
      </c>
      <c r="K15" s="270"/>
      <c r="L15" s="135">
        <v>1363.2</v>
      </c>
      <c r="M15" s="270"/>
      <c r="N15" s="135">
        <v>1498.2999999999997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38">
        <v>895</v>
      </c>
      <c r="G16" s="270"/>
      <c r="H16" s="138">
        <v>905</v>
      </c>
      <c r="I16" s="270"/>
      <c r="J16" s="140">
        <v>790.5</v>
      </c>
      <c r="K16" s="270"/>
      <c r="L16" s="140">
        <v>797.8</v>
      </c>
      <c r="M16" s="270"/>
      <c r="N16" s="140">
        <v>786.9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2">
        <v>-159.1</v>
      </c>
      <c r="G17" s="270"/>
      <c r="H17" s="142">
        <v>-193.1</v>
      </c>
      <c r="I17" s="270"/>
      <c r="J17" s="143">
        <v>-227.1</v>
      </c>
      <c r="K17" s="270"/>
      <c r="L17" s="143">
        <v>-227.1</v>
      </c>
      <c r="M17" s="270"/>
      <c r="N17" s="143">
        <v>-227.1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5">
        <v>-4.8</v>
      </c>
      <c r="G18" s="270"/>
      <c r="H18" s="145">
        <v>-4.8</v>
      </c>
      <c r="I18" s="270"/>
      <c r="J18" s="146">
        <v>-4.8</v>
      </c>
      <c r="K18" s="270"/>
      <c r="L18" s="146">
        <v>-4.8</v>
      </c>
      <c r="M18" s="270"/>
      <c r="N18" s="146">
        <v>-4.8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8">
        <v>-204.5</v>
      </c>
      <c r="G19" s="270"/>
      <c r="H19" s="148">
        <v>-204.5</v>
      </c>
      <c r="I19" s="270"/>
      <c r="J19" s="149">
        <v>-174.2</v>
      </c>
      <c r="K19" s="270"/>
      <c r="L19" s="149">
        <v>-174.2</v>
      </c>
      <c r="M19" s="270"/>
      <c r="N19" s="149">
        <v>-174.2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1">
        <v>0</v>
      </c>
      <c r="G20" s="270"/>
      <c r="H20" s="151">
        <v>0</v>
      </c>
      <c r="I20" s="270"/>
      <c r="J20" s="152">
        <v>0</v>
      </c>
      <c r="K20" s="270"/>
      <c r="L20" s="152">
        <v>0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3">
        <v>1263.3999999999999</v>
      </c>
      <c r="G21" s="271"/>
      <c r="H21" s="153">
        <v>1307.3999999999999</v>
      </c>
      <c r="I21" s="271"/>
      <c r="J21" s="154">
        <v>1196.5999999999999</v>
      </c>
      <c r="K21" s="271"/>
      <c r="L21" s="154">
        <v>1203.8999999999999</v>
      </c>
      <c r="M21" s="271"/>
      <c r="N21" s="154">
        <v>1193</v>
      </c>
      <c r="O21" s="271"/>
    </row>
    <row r="22" spans="2:15" ht="17.25" thickBot="1" x14ac:dyDescent="0.2">
      <c r="B22" s="155"/>
      <c r="C22" s="156"/>
      <c r="D22" s="156"/>
      <c r="E22" s="156"/>
      <c r="F22" s="96" t="s">
        <v>103</v>
      </c>
      <c r="G22" s="97" t="s">
        <v>104</v>
      </c>
      <c r="H22" s="96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8">
        <v>1519.6</v>
      </c>
      <c r="G23" s="252"/>
      <c r="H23" s="158">
        <v>1505.9999999999998</v>
      </c>
      <c r="I23" s="252"/>
      <c r="J23" s="159">
        <v>1490.8999999999999</v>
      </c>
      <c r="K23" s="252"/>
      <c r="L23" s="159">
        <v>1363.2</v>
      </c>
      <c r="M23" s="252"/>
      <c r="N23" s="159">
        <v>1498.2999999999997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0">
        <v>1263.3999999999999</v>
      </c>
      <c r="G24" s="253"/>
      <c r="H24" s="160">
        <v>1307.3999999999999</v>
      </c>
      <c r="I24" s="253"/>
      <c r="J24" s="161">
        <v>1196.5999999999999</v>
      </c>
      <c r="K24" s="253"/>
      <c r="L24" s="161">
        <v>1203.8999999999999</v>
      </c>
      <c r="M24" s="253"/>
      <c r="N24" s="161">
        <v>1193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3">
        <v>256.20000000000005</v>
      </c>
      <c r="G25" s="254"/>
      <c r="H25" s="163">
        <v>198.59999999999991</v>
      </c>
      <c r="I25" s="254"/>
      <c r="J25" s="164">
        <v>294.29999999999995</v>
      </c>
      <c r="K25" s="254"/>
      <c r="L25" s="164">
        <v>159.30000000000018</v>
      </c>
      <c r="M25" s="254"/>
      <c r="N25" s="164">
        <v>305.29999999999973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1519.6</v>
      </c>
      <c r="H57" s="194">
        <f>SUM(H5:H14)</f>
        <v>1505.9999999999998</v>
      </c>
      <c r="J57" s="194">
        <f>SUM(J5:J14)</f>
        <v>1490.8999999999999</v>
      </c>
      <c r="L57" s="194">
        <f>SUM(L5:L14)</f>
        <v>1363.2</v>
      </c>
      <c r="N57" s="194">
        <f>SUM(N5:N14)</f>
        <v>1498.2999999999997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1263.3999999999999</v>
      </c>
      <c r="H59" s="195">
        <f>H16-H17-H18-H19-H20</f>
        <v>1307.3999999999999</v>
      </c>
      <c r="J59" s="195">
        <f>J16-J17-J18-J19-J20</f>
        <v>1196.5999999999999</v>
      </c>
      <c r="L59" s="195">
        <f>L16-L17-L18-L19-L20</f>
        <v>1203.8999999999999</v>
      </c>
      <c r="N59" s="195">
        <f>N16-N17-N18-N19-N20</f>
        <v>1193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日別の需給状況・再エネ出力抑制の必要性（2023年11月）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589D2-79E4-40D6-8EF0-70247B089092}">
  <sheetPr>
    <tabColor rgb="FFFFC000"/>
  </sheetPr>
  <dimension ref="B1:O69"/>
  <sheetViews>
    <sheetView showGridLines="0" view="pageBreakPreview" zoomScale="70" zoomScaleNormal="70" zoomScaleSheetLayoutView="70" workbookViewId="0">
      <selection activeCell="N23" sqref="N23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45237</v>
      </c>
      <c r="G3" s="92" t="s">
        <v>147</v>
      </c>
      <c r="H3" s="93">
        <v>45238</v>
      </c>
      <c r="I3" s="92" t="s">
        <v>147</v>
      </c>
      <c r="J3" s="93">
        <v>45241</v>
      </c>
      <c r="K3" s="92" t="s">
        <v>147</v>
      </c>
      <c r="L3" s="93">
        <v>45249</v>
      </c>
      <c r="M3" s="92" t="s">
        <v>98</v>
      </c>
      <c r="N3" s="93">
        <v>45250</v>
      </c>
      <c r="O3" s="92" t="s">
        <v>147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96.2</v>
      </c>
      <c r="G5" s="269" t="s">
        <v>110</v>
      </c>
      <c r="H5" s="102">
        <v>96.2</v>
      </c>
      <c r="I5" s="269" t="s">
        <v>110</v>
      </c>
      <c r="J5" s="102">
        <v>94</v>
      </c>
      <c r="K5" s="269" t="s">
        <v>110</v>
      </c>
      <c r="L5" s="102">
        <v>103</v>
      </c>
      <c r="M5" s="269" t="s">
        <v>110</v>
      </c>
      <c r="N5" s="102">
        <v>113.6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83.8</v>
      </c>
      <c r="G6" s="270"/>
      <c r="H6" s="106">
        <v>78.400000000000006</v>
      </c>
      <c r="I6" s="270"/>
      <c r="J6" s="106">
        <v>73.900000000000006</v>
      </c>
      <c r="K6" s="270"/>
      <c r="L6" s="106">
        <v>82.4</v>
      </c>
      <c r="M6" s="270"/>
      <c r="N6" s="106">
        <v>80.599999999999994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412.7</v>
      </c>
      <c r="G7" s="270"/>
      <c r="H7" s="110">
        <v>412.8</v>
      </c>
      <c r="I7" s="270"/>
      <c r="J7" s="110">
        <v>297</v>
      </c>
      <c r="K7" s="270"/>
      <c r="L7" s="110">
        <v>297.60000000000002</v>
      </c>
      <c r="M7" s="270"/>
      <c r="N7" s="110">
        <v>293.7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9.2999999999996366</v>
      </c>
      <c r="G8" s="270"/>
      <c r="H8" s="114">
        <v>15.799999999999722</v>
      </c>
      <c r="I8" s="270"/>
      <c r="J8" s="114">
        <v>17.500000000000092</v>
      </c>
      <c r="K8" s="270"/>
      <c r="L8" s="114">
        <v>18.499999999999993</v>
      </c>
      <c r="M8" s="270"/>
      <c r="N8" s="114">
        <v>18.199999999999715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14.2</v>
      </c>
      <c r="G9" s="270"/>
      <c r="H9" s="118">
        <v>13.9</v>
      </c>
      <c r="I9" s="270"/>
      <c r="J9" s="118">
        <v>14.2</v>
      </c>
      <c r="K9" s="270"/>
      <c r="L9" s="118">
        <v>14.2</v>
      </c>
      <c r="M9" s="270"/>
      <c r="N9" s="118">
        <v>14.4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24.2</v>
      </c>
      <c r="G10" s="270"/>
      <c r="H10" s="122">
        <v>28.3</v>
      </c>
      <c r="I10" s="270"/>
      <c r="J10" s="122">
        <v>22.4</v>
      </c>
      <c r="K10" s="270"/>
      <c r="L10" s="122">
        <v>29.1</v>
      </c>
      <c r="M10" s="270"/>
      <c r="N10" s="122">
        <v>29.1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22.5</v>
      </c>
      <c r="G11" s="270"/>
      <c r="H11" s="126">
        <v>22.6</v>
      </c>
      <c r="I11" s="270"/>
      <c r="J11" s="126">
        <v>22.6</v>
      </c>
      <c r="K11" s="270"/>
      <c r="L11" s="126">
        <v>21.8</v>
      </c>
      <c r="M11" s="270"/>
      <c r="N11" s="126">
        <v>21.6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771.3</v>
      </c>
      <c r="G12" s="270"/>
      <c r="H12" s="129">
        <v>732.2</v>
      </c>
      <c r="I12" s="270"/>
      <c r="J12" s="129">
        <v>457.7</v>
      </c>
      <c r="K12" s="270"/>
      <c r="L12" s="129">
        <v>545.9</v>
      </c>
      <c r="M12" s="270"/>
      <c r="N12" s="129">
        <v>770.6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18.2</v>
      </c>
      <c r="G13" s="270"/>
      <c r="H13" s="129">
        <v>1.3</v>
      </c>
      <c r="I13" s="270"/>
      <c r="J13" s="129">
        <v>8.9</v>
      </c>
      <c r="K13" s="270"/>
      <c r="L13" s="129">
        <v>15.6</v>
      </c>
      <c r="M13" s="270"/>
      <c r="N13" s="129">
        <v>10.9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73.7</v>
      </c>
      <c r="G14" s="270"/>
      <c r="H14" s="133">
        <v>144.80000000000001</v>
      </c>
      <c r="I14" s="270"/>
      <c r="J14" s="133">
        <v>185</v>
      </c>
      <c r="K14" s="270"/>
      <c r="L14" s="133">
        <v>194</v>
      </c>
      <c r="M14" s="270"/>
      <c r="N14" s="133">
        <v>49.4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1526.1</v>
      </c>
      <c r="G15" s="270"/>
      <c r="H15" s="135">
        <v>1546.2999999999997</v>
      </c>
      <c r="I15" s="270"/>
      <c r="J15" s="135">
        <v>1193.2000000000003</v>
      </c>
      <c r="K15" s="270"/>
      <c r="L15" s="135">
        <v>1322.1</v>
      </c>
      <c r="M15" s="270"/>
      <c r="N15" s="135">
        <v>1402.1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875.5</v>
      </c>
      <c r="G16" s="270"/>
      <c r="H16" s="140">
        <v>873.5</v>
      </c>
      <c r="I16" s="270"/>
      <c r="J16" s="140">
        <v>765</v>
      </c>
      <c r="K16" s="270"/>
      <c r="L16" s="140">
        <v>778.9</v>
      </c>
      <c r="M16" s="270"/>
      <c r="N16" s="140">
        <v>892.2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-227.1</v>
      </c>
      <c r="G17" s="270"/>
      <c r="H17" s="143">
        <v>-227.1</v>
      </c>
      <c r="I17" s="270"/>
      <c r="J17" s="143">
        <v>-227.1</v>
      </c>
      <c r="K17" s="270"/>
      <c r="L17" s="143">
        <v>-227.1</v>
      </c>
      <c r="M17" s="270"/>
      <c r="N17" s="143">
        <v>-91.1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-2.5</v>
      </c>
      <c r="G18" s="270"/>
      <c r="H18" s="146">
        <v>-2.5</v>
      </c>
      <c r="I18" s="270"/>
      <c r="J18" s="146">
        <v>-2.5</v>
      </c>
      <c r="K18" s="270"/>
      <c r="L18" s="146">
        <v>-2.5</v>
      </c>
      <c r="M18" s="270"/>
      <c r="N18" s="146">
        <v>-2.5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-204.5</v>
      </c>
      <c r="G19" s="270"/>
      <c r="H19" s="149">
        <v>-200.6</v>
      </c>
      <c r="I19" s="270"/>
      <c r="J19" s="149">
        <v>-194</v>
      </c>
      <c r="K19" s="270"/>
      <c r="L19" s="149">
        <v>-197.2</v>
      </c>
      <c r="M19" s="270"/>
      <c r="N19" s="149">
        <v>-206.1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-7.8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1309.5999999999999</v>
      </c>
      <c r="G21" s="271"/>
      <c r="H21" s="154">
        <v>1303.6999999999998</v>
      </c>
      <c r="I21" s="271"/>
      <c r="J21" s="154">
        <v>1188.5999999999999</v>
      </c>
      <c r="K21" s="271"/>
      <c r="L21" s="154">
        <v>1213.5</v>
      </c>
      <c r="M21" s="271"/>
      <c r="N21" s="154">
        <v>1191.9000000000001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1526.1</v>
      </c>
      <c r="G23" s="252"/>
      <c r="H23" s="159">
        <v>1546.2999999999997</v>
      </c>
      <c r="I23" s="252"/>
      <c r="J23" s="159">
        <v>1193.2000000000003</v>
      </c>
      <c r="K23" s="252"/>
      <c r="L23" s="159">
        <v>1322.1</v>
      </c>
      <c r="M23" s="252"/>
      <c r="N23" s="159">
        <v>1402.1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1309.5999999999999</v>
      </c>
      <c r="G24" s="253"/>
      <c r="H24" s="161">
        <v>1303.6999999999998</v>
      </c>
      <c r="I24" s="253"/>
      <c r="J24" s="161">
        <v>1188.5999999999999</v>
      </c>
      <c r="K24" s="253"/>
      <c r="L24" s="161">
        <v>1213.5</v>
      </c>
      <c r="M24" s="253"/>
      <c r="N24" s="161">
        <v>1191.9000000000001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216.5</v>
      </c>
      <c r="G25" s="254"/>
      <c r="H25" s="164">
        <v>242.59999999999991</v>
      </c>
      <c r="I25" s="254"/>
      <c r="J25" s="164">
        <v>4.6000000000003638</v>
      </c>
      <c r="K25" s="254"/>
      <c r="L25" s="164">
        <v>108.59999999999991</v>
      </c>
      <c r="M25" s="254"/>
      <c r="N25" s="164">
        <v>210.19999999999982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1526.1</v>
      </c>
      <c r="H57" s="194">
        <f>SUM(H5:H14)</f>
        <v>1546.2999999999997</v>
      </c>
      <c r="J57" s="194">
        <f>SUM(J5:J14)</f>
        <v>1193.2000000000003</v>
      </c>
      <c r="L57" s="194">
        <f>SUM(L5:L14)</f>
        <v>1322.1</v>
      </c>
      <c r="N57" s="194">
        <f>SUM(N5:N14)</f>
        <v>1402.1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1309.5999999999999</v>
      </c>
      <c r="H59" s="195">
        <f>H16-H17-H18-H19-H20</f>
        <v>1303.6999999999998</v>
      </c>
      <c r="J59" s="195">
        <f>J16-J17-J18-J19-J20</f>
        <v>1188.5999999999999</v>
      </c>
      <c r="L59" s="195">
        <f>L16-L17-L18-L19-L20</f>
        <v>1213.5</v>
      </c>
      <c r="N59" s="195">
        <f>N16-N17-N18-N19-N20</f>
        <v>1191.9000000000001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日別の需給状況・再エネ出力抑制の必要性（2023年11月）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3FD7-0FFE-4439-9E09-BA0BF2F29E23}">
  <sheetPr>
    <tabColor rgb="FFFFC000"/>
  </sheetPr>
  <dimension ref="B1:O69"/>
  <sheetViews>
    <sheetView showGridLines="0" view="pageBreakPreview" zoomScale="70" zoomScaleNormal="70" zoomScaleSheetLayoutView="70" workbookViewId="0">
      <selection activeCell="N23" sqref="N23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45251</v>
      </c>
      <c r="G3" s="92" t="s">
        <v>147</v>
      </c>
      <c r="H3" s="93">
        <v>45252</v>
      </c>
      <c r="I3" s="92" t="s">
        <v>147</v>
      </c>
      <c r="J3" s="93">
        <v>45253</v>
      </c>
      <c r="K3" s="92" t="s">
        <v>98</v>
      </c>
      <c r="L3" s="93">
        <v>45255</v>
      </c>
      <c r="M3" s="92" t="s">
        <v>147</v>
      </c>
      <c r="N3" s="93">
        <v>45256</v>
      </c>
      <c r="O3" s="92" t="s">
        <v>147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113.6</v>
      </c>
      <c r="G5" s="269" t="s">
        <v>110</v>
      </c>
      <c r="H5" s="102">
        <v>105.1</v>
      </c>
      <c r="I5" s="269" t="s">
        <v>110</v>
      </c>
      <c r="J5" s="102">
        <v>112.5</v>
      </c>
      <c r="K5" s="269" t="s">
        <v>110</v>
      </c>
      <c r="L5" s="102">
        <v>114.4</v>
      </c>
      <c r="M5" s="269" t="s">
        <v>110</v>
      </c>
      <c r="N5" s="102">
        <v>111.7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89.1</v>
      </c>
      <c r="G6" s="270"/>
      <c r="H6" s="106">
        <v>112.2</v>
      </c>
      <c r="I6" s="270"/>
      <c r="J6" s="106">
        <v>76.900000000000006</v>
      </c>
      <c r="K6" s="270"/>
      <c r="L6" s="106">
        <v>80.400000000000006</v>
      </c>
      <c r="M6" s="270"/>
      <c r="N6" s="106">
        <v>75.5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297.7</v>
      </c>
      <c r="G7" s="270"/>
      <c r="H7" s="110">
        <v>297.8</v>
      </c>
      <c r="I7" s="270"/>
      <c r="J7" s="110">
        <v>297.60000000000002</v>
      </c>
      <c r="K7" s="270"/>
      <c r="L7" s="110">
        <v>297.7</v>
      </c>
      <c r="M7" s="270"/>
      <c r="N7" s="110">
        <v>297.60000000000002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18.69999999999991</v>
      </c>
      <c r="G8" s="270"/>
      <c r="H8" s="114">
        <v>16.8</v>
      </c>
      <c r="I8" s="270"/>
      <c r="J8" s="114">
        <v>16.000000000000007</v>
      </c>
      <c r="K8" s="270"/>
      <c r="L8" s="114">
        <v>15.100000000000005</v>
      </c>
      <c r="M8" s="270"/>
      <c r="N8" s="114">
        <v>15.399999999999949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13.7</v>
      </c>
      <c r="G9" s="270"/>
      <c r="H9" s="118">
        <v>14.4</v>
      </c>
      <c r="I9" s="270"/>
      <c r="J9" s="118">
        <v>14.4</v>
      </c>
      <c r="K9" s="270"/>
      <c r="L9" s="118">
        <v>14.4</v>
      </c>
      <c r="M9" s="270"/>
      <c r="N9" s="118">
        <v>14.4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28.4</v>
      </c>
      <c r="G10" s="270"/>
      <c r="H10" s="122">
        <v>28.4</v>
      </c>
      <c r="I10" s="270"/>
      <c r="J10" s="122">
        <v>28.4</v>
      </c>
      <c r="K10" s="270"/>
      <c r="L10" s="122">
        <v>30.5</v>
      </c>
      <c r="M10" s="270"/>
      <c r="N10" s="122">
        <v>32.9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21.8</v>
      </c>
      <c r="G11" s="270"/>
      <c r="H11" s="126">
        <v>20.100000000000001</v>
      </c>
      <c r="I11" s="270"/>
      <c r="J11" s="126">
        <v>20</v>
      </c>
      <c r="K11" s="270"/>
      <c r="L11" s="126">
        <v>21.8</v>
      </c>
      <c r="M11" s="270"/>
      <c r="N11" s="126">
        <v>21.1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773</v>
      </c>
      <c r="G12" s="270"/>
      <c r="H12" s="129">
        <v>758.2</v>
      </c>
      <c r="I12" s="270"/>
      <c r="J12" s="129">
        <v>559.6</v>
      </c>
      <c r="K12" s="270"/>
      <c r="L12" s="129">
        <v>712.9</v>
      </c>
      <c r="M12" s="270"/>
      <c r="N12" s="129">
        <v>695.5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0</v>
      </c>
      <c r="G13" s="270"/>
      <c r="H13" s="129">
        <v>1.3</v>
      </c>
      <c r="I13" s="270"/>
      <c r="J13" s="129">
        <v>12.3</v>
      </c>
      <c r="K13" s="270"/>
      <c r="L13" s="129">
        <v>7.4</v>
      </c>
      <c r="M13" s="270"/>
      <c r="N13" s="129">
        <v>0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47</v>
      </c>
      <c r="G14" s="270"/>
      <c r="H14" s="133">
        <v>61.8</v>
      </c>
      <c r="I14" s="270"/>
      <c r="J14" s="133">
        <v>194</v>
      </c>
      <c r="K14" s="270"/>
      <c r="L14" s="133">
        <v>171.1</v>
      </c>
      <c r="M14" s="270"/>
      <c r="N14" s="133">
        <v>188.5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1403</v>
      </c>
      <c r="G15" s="270"/>
      <c r="H15" s="135">
        <v>1416.1</v>
      </c>
      <c r="I15" s="270"/>
      <c r="J15" s="135">
        <v>1331.7</v>
      </c>
      <c r="K15" s="270"/>
      <c r="L15" s="135">
        <v>1465.6999999999998</v>
      </c>
      <c r="M15" s="270"/>
      <c r="N15" s="135">
        <v>1452.6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887.8</v>
      </c>
      <c r="G16" s="270"/>
      <c r="H16" s="140">
        <v>887.4</v>
      </c>
      <c r="I16" s="270"/>
      <c r="J16" s="140">
        <v>835</v>
      </c>
      <c r="K16" s="270"/>
      <c r="L16" s="140">
        <v>931.5</v>
      </c>
      <c r="M16" s="270"/>
      <c r="N16" s="140">
        <v>795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-91.1</v>
      </c>
      <c r="G17" s="270"/>
      <c r="H17" s="143">
        <v>-91.1</v>
      </c>
      <c r="I17" s="270"/>
      <c r="J17" s="143">
        <v>-91.1</v>
      </c>
      <c r="K17" s="270"/>
      <c r="L17" s="143">
        <v>-227.1</v>
      </c>
      <c r="M17" s="270"/>
      <c r="N17" s="143">
        <v>-227.1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-2.5</v>
      </c>
      <c r="G18" s="270"/>
      <c r="H18" s="146">
        <v>-2.5</v>
      </c>
      <c r="I18" s="270"/>
      <c r="J18" s="146">
        <v>-2.5</v>
      </c>
      <c r="K18" s="270"/>
      <c r="L18" s="146">
        <v>-2.5</v>
      </c>
      <c r="M18" s="270"/>
      <c r="N18" s="146">
        <v>-2.5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-206.1</v>
      </c>
      <c r="G19" s="270"/>
      <c r="H19" s="149">
        <v>-206.1</v>
      </c>
      <c r="I19" s="270"/>
      <c r="J19" s="149">
        <v>-196.7</v>
      </c>
      <c r="K19" s="270"/>
      <c r="L19" s="149">
        <v>-197.7</v>
      </c>
      <c r="M19" s="270"/>
      <c r="N19" s="149">
        <v>-197.4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0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1187.5</v>
      </c>
      <c r="G21" s="271"/>
      <c r="H21" s="154">
        <v>1187.0999999999999</v>
      </c>
      <c r="I21" s="271"/>
      <c r="J21" s="154">
        <v>1125.3</v>
      </c>
      <c r="K21" s="271"/>
      <c r="L21" s="154">
        <v>1358.8</v>
      </c>
      <c r="M21" s="271"/>
      <c r="N21" s="154">
        <v>1222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1403</v>
      </c>
      <c r="G23" s="252"/>
      <c r="H23" s="159">
        <v>1416.1</v>
      </c>
      <c r="I23" s="252"/>
      <c r="J23" s="159">
        <v>1331.7</v>
      </c>
      <c r="K23" s="252"/>
      <c r="L23" s="159">
        <v>1465.6999999999998</v>
      </c>
      <c r="M23" s="252"/>
      <c r="N23" s="159">
        <v>1452.6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1187.5</v>
      </c>
      <c r="G24" s="253"/>
      <c r="H24" s="161">
        <v>1187.0999999999999</v>
      </c>
      <c r="I24" s="253"/>
      <c r="J24" s="161">
        <v>1125.3</v>
      </c>
      <c r="K24" s="253"/>
      <c r="L24" s="161">
        <v>1358.8</v>
      </c>
      <c r="M24" s="253"/>
      <c r="N24" s="161">
        <v>1222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215.5</v>
      </c>
      <c r="G25" s="254"/>
      <c r="H25" s="164">
        <v>229</v>
      </c>
      <c r="I25" s="254"/>
      <c r="J25" s="164">
        <v>206.40000000000009</v>
      </c>
      <c r="K25" s="254"/>
      <c r="L25" s="164">
        <v>106.89999999999986</v>
      </c>
      <c r="M25" s="254"/>
      <c r="N25" s="164">
        <v>230.59999999999991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1403</v>
      </c>
      <c r="H57" s="194">
        <f>SUM(H5:H14)</f>
        <v>1416.1</v>
      </c>
      <c r="J57" s="194">
        <f>SUM(J5:J14)</f>
        <v>1331.7</v>
      </c>
      <c r="L57" s="194">
        <f>SUM(L5:L14)</f>
        <v>1465.6999999999998</v>
      </c>
      <c r="N57" s="194">
        <f>SUM(N5:N14)</f>
        <v>1452.6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1187.5</v>
      </c>
      <c r="H59" s="195">
        <f>H16-H17-H18-H19-H20</f>
        <v>1187.0999999999999</v>
      </c>
      <c r="J59" s="195">
        <f>J16-J17-J18-J19-J20</f>
        <v>1125.3</v>
      </c>
      <c r="L59" s="195">
        <f>L16-L17-L18-L19-L20</f>
        <v>1358.8</v>
      </c>
      <c r="N59" s="195">
        <f>N16-N17-N18-N19-N20</f>
        <v>1222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日別の需給状況・再エネ出力抑制の必要性（2023年11月）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0BA51-26FD-4CDF-B9E3-EDDF7691627F}">
  <sheetPr>
    <tabColor rgb="FFFFC000"/>
    <pageSetUpPr fitToPage="1"/>
  </sheetPr>
  <dimension ref="A1:Z57"/>
  <sheetViews>
    <sheetView showGridLines="0" view="pageBreakPreview" topLeftCell="A7" zoomScale="70" zoomScaleNormal="55" zoomScaleSheetLayoutView="70" workbookViewId="0">
      <selection activeCell="Z19" sqref="Z19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6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6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6" ht="18" thickTop="1" thickBot="1" x14ac:dyDescent="0.2">
      <c r="C3" s="362" t="s">
        <v>46</v>
      </c>
      <c r="D3" s="363"/>
      <c r="E3" s="364"/>
      <c r="F3" s="314">
        <v>45231</v>
      </c>
      <c r="G3" s="315"/>
      <c r="H3" s="315"/>
      <c r="I3" s="316"/>
      <c r="J3" s="314">
        <v>45232</v>
      </c>
      <c r="K3" s="315"/>
      <c r="L3" s="315"/>
      <c r="M3" s="316"/>
      <c r="N3" s="314">
        <v>45233</v>
      </c>
      <c r="O3" s="315"/>
      <c r="P3" s="315"/>
      <c r="Q3" s="316"/>
      <c r="R3" s="314">
        <v>45234</v>
      </c>
      <c r="S3" s="315"/>
      <c r="T3" s="315"/>
      <c r="U3" s="316"/>
      <c r="V3" s="314">
        <v>45235</v>
      </c>
      <c r="W3" s="315"/>
      <c r="X3" s="315"/>
      <c r="Y3" s="403"/>
    </row>
    <row r="4" spans="3:26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205" t="s">
        <v>76</v>
      </c>
    </row>
    <row r="5" spans="3:26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42.4</v>
      </c>
      <c r="H5" s="17">
        <f>G5-F5</f>
        <v>9.6999999999999957</v>
      </c>
      <c r="I5" s="54" t="s">
        <v>68</v>
      </c>
      <c r="J5" s="52">
        <v>32.700000000000003</v>
      </c>
      <c r="K5" s="61">
        <v>42.4</v>
      </c>
      <c r="L5" s="17">
        <f>K5-J5</f>
        <v>9.6999999999999957</v>
      </c>
      <c r="M5" s="54" t="s">
        <v>68</v>
      </c>
      <c r="N5" s="52">
        <v>12.4</v>
      </c>
      <c r="O5" s="61">
        <v>12.4</v>
      </c>
      <c r="P5" s="17">
        <f>O5-N5</f>
        <v>0</v>
      </c>
      <c r="Q5" s="54"/>
      <c r="R5" s="52">
        <v>12.4</v>
      </c>
      <c r="S5" s="61">
        <v>12.4</v>
      </c>
      <c r="T5" s="17">
        <f>S5-R5</f>
        <v>0</v>
      </c>
      <c r="U5" s="54"/>
      <c r="V5" s="52">
        <v>12.4</v>
      </c>
      <c r="W5" s="61">
        <v>12.4</v>
      </c>
      <c r="X5" s="17">
        <f>W5-V5</f>
        <v>0</v>
      </c>
      <c r="Y5" s="206"/>
    </row>
    <row r="6" spans="3:26" ht="16.5" x14ac:dyDescent="0.15">
      <c r="C6" s="366"/>
      <c r="D6" s="369"/>
      <c r="E6" s="16" t="s">
        <v>2</v>
      </c>
      <c r="F6" s="52">
        <v>8.8000000000000007</v>
      </c>
      <c r="G6" s="61">
        <v>8.8000000000000007</v>
      </c>
      <c r="H6" s="17">
        <f t="shared" ref="H6:H8" si="0">G6-F6</f>
        <v>0</v>
      </c>
      <c r="I6" s="54"/>
      <c r="J6" s="52">
        <v>8.8000000000000007</v>
      </c>
      <c r="K6" s="61">
        <v>8.8000000000000007</v>
      </c>
      <c r="L6" s="17">
        <f t="shared" ref="L6:L8" si="1">K6-J6</f>
        <v>0</v>
      </c>
      <c r="M6" s="54"/>
      <c r="N6" s="52">
        <v>8.8000000000000007</v>
      </c>
      <c r="O6" s="61">
        <v>8.8000000000000007</v>
      </c>
      <c r="P6" s="17">
        <f t="shared" ref="P6:P8" si="2">O6-N6</f>
        <v>0</v>
      </c>
      <c r="Q6" s="54"/>
      <c r="R6" s="52">
        <v>8.8000000000000007</v>
      </c>
      <c r="S6" s="61">
        <v>8.8000000000000007</v>
      </c>
      <c r="T6" s="17">
        <f t="shared" ref="T6:T8" si="3">S6-R6</f>
        <v>0</v>
      </c>
      <c r="U6" s="54"/>
      <c r="V6" s="52">
        <v>8.8000000000000007</v>
      </c>
      <c r="W6" s="61">
        <v>8.8000000000000007</v>
      </c>
      <c r="X6" s="17">
        <f t="shared" ref="X6:X8" si="4">W6-V6</f>
        <v>0</v>
      </c>
      <c r="Y6" s="206"/>
    </row>
    <row r="7" spans="3:26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f t="shared" si="0"/>
        <v>0</v>
      </c>
      <c r="I7" s="54"/>
      <c r="J7" s="52">
        <v>0</v>
      </c>
      <c r="K7" s="61">
        <v>0</v>
      </c>
      <c r="L7" s="17">
        <f t="shared" si="1"/>
        <v>0</v>
      </c>
      <c r="M7" s="54"/>
      <c r="N7" s="52">
        <v>0</v>
      </c>
      <c r="O7" s="61">
        <v>0</v>
      </c>
      <c r="P7" s="17">
        <f t="shared" si="2"/>
        <v>0</v>
      </c>
      <c r="Q7" s="54"/>
      <c r="R7" s="52">
        <v>0</v>
      </c>
      <c r="S7" s="61">
        <v>0</v>
      </c>
      <c r="T7" s="17">
        <f t="shared" si="3"/>
        <v>0</v>
      </c>
      <c r="U7" s="54"/>
      <c r="V7" s="52">
        <v>0</v>
      </c>
      <c r="W7" s="61">
        <v>0</v>
      </c>
      <c r="X7" s="17">
        <f t="shared" si="4"/>
        <v>0</v>
      </c>
      <c r="Y7" s="206"/>
    </row>
    <row r="8" spans="3:26" ht="16.5" x14ac:dyDescent="0.15">
      <c r="C8" s="367"/>
      <c r="D8" s="369"/>
      <c r="E8" s="18" t="s">
        <v>16</v>
      </c>
      <c r="F8" s="52">
        <v>55.1</v>
      </c>
      <c r="G8" s="53">
        <v>55.300000000000004</v>
      </c>
      <c r="H8" s="19">
        <f t="shared" si="0"/>
        <v>0.20000000000000284</v>
      </c>
      <c r="I8" s="45" t="s">
        <v>87</v>
      </c>
      <c r="J8" s="49">
        <v>55.300000000000004</v>
      </c>
      <c r="K8" s="53">
        <v>55.500000000000007</v>
      </c>
      <c r="L8" s="19">
        <f t="shared" si="1"/>
        <v>0.20000000000000284</v>
      </c>
      <c r="M8" s="45" t="s">
        <v>87</v>
      </c>
      <c r="N8" s="49">
        <v>53</v>
      </c>
      <c r="O8" s="53">
        <v>53.599999999999994</v>
      </c>
      <c r="P8" s="19">
        <f t="shared" si="2"/>
        <v>0.59999999999999432</v>
      </c>
      <c r="Q8" s="45" t="s">
        <v>87</v>
      </c>
      <c r="R8" s="49">
        <v>53.2</v>
      </c>
      <c r="S8" s="53">
        <v>53.2</v>
      </c>
      <c r="T8" s="19">
        <f t="shared" si="3"/>
        <v>0</v>
      </c>
      <c r="U8" s="45"/>
      <c r="V8" s="49">
        <v>52.900000000000006</v>
      </c>
      <c r="W8" s="53">
        <v>52.900000000000006</v>
      </c>
      <c r="X8" s="19">
        <f t="shared" si="4"/>
        <v>0</v>
      </c>
      <c r="Y8" s="207"/>
    </row>
    <row r="9" spans="3:26" ht="17.25" thickBot="1" x14ac:dyDescent="0.2">
      <c r="C9" s="368"/>
      <c r="D9" s="357" t="s">
        <v>20</v>
      </c>
      <c r="E9" s="358"/>
      <c r="F9" s="2">
        <f>SUM(F5:F8)</f>
        <v>96.6</v>
      </c>
      <c r="G9" s="3">
        <f>SUM(G5:G8)</f>
        <v>106.5</v>
      </c>
      <c r="H9" s="3">
        <f>SUM(H5:H8)</f>
        <v>9.8999999999999986</v>
      </c>
      <c r="I9" s="20" t="s">
        <v>77</v>
      </c>
      <c r="J9" s="2">
        <f>SUM(J5:J8)</f>
        <v>96.800000000000011</v>
      </c>
      <c r="K9" s="3">
        <f>SUM(K5:K8)</f>
        <v>106.70000000000002</v>
      </c>
      <c r="L9" s="3">
        <f>SUM(L5:L8)</f>
        <v>9.8999999999999986</v>
      </c>
      <c r="M9" s="20" t="s">
        <v>77</v>
      </c>
      <c r="N9" s="2">
        <f>SUM(N5:N8)</f>
        <v>74.2</v>
      </c>
      <c r="O9" s="3">
        <f>SUM(O5:O8)</f>
        <v>74.8</v>
      </c>
      <c r="P9" s="3">
        <f>SUM(P5:P8)</f>
        <v>0.59999999999999432</v>
      </c>
      <c r="Q9" s="20" t="s">
        <v>77</v>
      </c>
      <c r="R9" s="2">
        <f>SUM(R5:R8)</f>
        <v>74.400000000000006</v>
      </c>
      <c r="S9" s="3">
        <f>SUM(S5:S8)</f>
        <v>74.400000000000006</v>
      </c>
      <c r="T9" s="3">
        <f>SUM(T5:T8)</f>
        <v>0</v>
      </c>
      <c r="U9" s="20" t="s">
        <v>77</v>
      </c>
      <c r="V9" s="2">
        <f>SUM(V5:V8)</f>
        <v>74.100000000000009</v>
      </c>
      <c r="W9" s="3">
        <f>SUM(W5:W8)</f>
        <v>74.100000000000009</v>
      </c>
      <c r="X9" s="3">
        <f>SUM(X5:X8)</f>
        <v>0</v>
      </c>
      <c r="Y9" s="208" t="s">
        <v>77</v>
      </c>
    </row>
    <row r="10" spans="3:26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6" ht="17.25" thickBot="1" x14ac:dyDescent="0.2">
      <c r="C11" s="329" t="s">
        <v>47</v>
      </c>
      <c r="D11" s="330"/>
      <c r="E11" s="331"/>
      <c r="F11" s="317">
        <v>45231</v>
      </c>
      <c r="G11" s="318"/>
      <c r="H11" s="318"/>
      <c r="I11" s="319"/>
      <c r="J11" s="317">
        <v>45232</v>
      </c>
      <c r="K11" s="318"/>
      <c r="L11" s="318"/>
      <c r="M11" s="319"/>
      <c r="N11" s="317">
        <v>45233</v>
      </c>
      <c r="O11" s="318"/>
      <c r="P11" s="318"/>
      <c r="Q11" s="319"/>
      <c r="R11" s="317">
        <v>45234</v>
      </c>
      <c r="S11" s="318"/>
      <c r="T11" s="318"/>
      <c r="U11" s="319"/>
      <c r="V11" s="317">
        <v>45235</v>
      </c>
      <c r="W11" s="318"/>
      <c r="X11" s="318"/>
      <c r="Y11" s="402"/>
    </row>
    <row r="12" spans="3:26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205" t="s">
        <v>76</v>
      </c>
    </row>
    <row r="13" spans="3:26" ht="16.5" x14ac:dyDescent="0.15">
      <c r="C13" s="360"/>
      <c r="D13" s="352" t="s">
        <v>7</v>
      </c>
      <c r="E13" s="16" t="s">
        <v>24</v>
      </c>
      <c r="F13" s="52">
        <v>-26.1</v>
      </c>
      <c r="G13" s="61">
        <v>0</v>
      </c>
      <c r="H13" s="17">
        <v>26.1</v>
      </c>
      <c r="I13" s="58" t="s">
        <v>67</v>
      </c>
      <c r="J13" s="52">
        <v>-26.1</v>
      </c>
      <c r="K13" s="61">
        <v>0</v>
      </c>
      <c r="L13" s="17">
        <v>26.1</v>
      </c>
      <c r="M13" s="58" t="s">
        <v>67</v>
      </c>
      <c r="N13" s="52">
        <v>-26.1</v>
      </c>
      <c r="O13" s="61">
        <v>0</v>
      </c>
      <c r="P13" s="17">
        <v>26.1</v>
      </c>
      <c r="Q13" s="58" t="s">
        <v>67</v>
      </c>
      <c r="R13" s="52">
        <v>-26.1</v>
      </c>
      <c r="S13" s="61">
        <v>0</v>
      </c>
      <c r="T13" s="17">
        <v>26.1</v>
      </c>
      <c r="U13" s="58" t="s">
        <v>67</v>
      </c>
      <c r="V13" s="52">
        <v>-26.1</v>
      </c>
      <c r="W13" s="61">
        <v>0</v>
      </c>
      <c r="X13" s="17">
        <v>26.1</v>
      </c>
      <c r="Y13" s="247" t="s">
        <v>67</v>
      </c>
      <c r="Z13" s="248"/>
    </row>
    <row r="14" spans="3:26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213"/>
    </row>
    <row r="15" spans="3:26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211"/>
    </row>
    <row r="16" spans="3:26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21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-34</v>
      </c>
      <c r="H17" s="17">
        <v>0</v>
      </c>
      <c r="I17" s="63"/>
      <c r="J17" s="52">
        <v>-34</v>
      </c>
      <c r="K17" s="61">
        <v>-34</v>
      </c>
      <c r="L17" s="17">
        <v>0</v>
      </c>
      <c r="M17" s="63"/>
      <c r="N17" s="52">
        <v>-34</v>
      </c>
      <c r="O17" s="61">
        <v>-34</v>
      </c>
      <c r="P17" s="17">
        <v>0</v>
      </c>
      <c r="Q17" s="63"/>
      <c r="R17" s="52">
        <v>-34</v>
      </c>
      <c r="S17" s="61">
        <v>-34</v>
      </c>
      <c r="T17" s="17">
        <v>0</v>
      </c>
      <c r="U17" s="63"/>
      <c r="V17" s="52">
        <v>-34</v>
      </c>
      <c r="W17" s="61">
        <v>-34</v>
      </c>
      <c r="X17" s="17">
        <v>0</v>
      </c>
      <c r="Y17" s="21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63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211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0</v>
      </c>
      <c r="H19" s="17">
        <v>34</v>
      </c>
      <c r="I19" s="58" t="s">
        <v>67</v>
      </c>
      <c r="J19" s="52">
        <v>-34</v>
      </c>
      <c r="K19" s="61">
        <v>-34</v>
      </c>
      <c r="L19" s="17">
        <v>0</v>
      </c>
      <c r="M19" s="63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21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0</v>
      </c>
      <c r="H20" s="17">
        <v>34</v>
      </c>
      <c r="I20" s="58" t="s">
        <v>67</v>
      </c>
      <c r="J20" s="52">
        <v>-34</v>
      </c>
      <c r="K20" s="61">
        <v>0</v>
      </c>
      <c r="L20" s="17">
        <v>34</v>
      </c>
      <c r="M20" s="58" t="s">
        <v>67</v>
      </c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211"/>
    </row>
    <row r="21" spans="3:25" ht="17.25" thickBot="1" x14ac:dyDescent="0.2">
      <c r="C21" s="361"/>
      <c r="D21" s="357" t="s">
        <v>20</v>
      </c>
      <c r="E21" s="358"/>
      <c r="F21" s="2">
        <f>SUM(F13:F20)</f>
        <v>-253.2</v>
      </c>
      <c r="G21" s="3">
        <f t="shared" ref="G21:H21" si="5">SUM(G13:G20)</f>
        <v>-159.1</v>
      </c>
      <c r="H21" s="3">
        <f t="shared" si="5"/>
        <v>94.1</v>
      </c>
      <c r="I21" s="25" t="s">
        <v>77</v>
      </c>
      <c r="J21" s="2">
        <f t="shared" ref="J21:L21" si="6">SUM(J13:J20)</f>
        <v>-253.2</v>
      </c>
      <c r="K21" s="3">
        <f t="shared" si="6"/>
        <v>-193.1</v>
      </c>
      <c r="L21" s="3">
        <f t="shared" si="6"/>
        <v>60.1</v>
      </c>
      <c r="M21" s="25" t="s">
        <v>77</v>
      </c>
      <c r="N21" s="2">
        <f t="shared" ref="N21:P21" si="7">SUM(N13:N20)</f>
        <v>-253.2</v>
      </c>
      <c r="O21" s="3">
        <f t="shared" si="7"/>
        <v>-227.1</v>
      </c>
      <c r="P21" s="3">
        <f t="shared" si="7"/>
        <v>26.1</v>
      </c>
      <c r="Q21" s="25" t="s">
        <v>77</v>
      </c>
      <c r="R21" s="2">
        <f t="shared" ref="R21:T21" si="8">SUM(R13:R20)</f>
        <v>-253.2</v>
      </c>
      <c r="S21" s="3">
        <f t="shared" si="8"/>
        <v>-227.1</v>
      </c>
      <c r="T21" s="3">
        <f t="shared" si="8"/>
        <v>26.1</v>
      </c>
      <c r="U21" s="25" t="s">
        <v>77</v>
      </c>
      <c r="V21" s="2">
        <f t="shared" ref="V21:X21" si="9">SUM(V13:V20)</f>
        <v>-253.2</v>
      </c>
      <c r="W21" s="3">
        <f t="shared" si="9"/>
        <v>-227.1</v>
      </c>
      <c r="X21" s="3">
        <f t="shared" si="9"/>
        <v>26.1</v>
      </c>
      <c r="Y21" s="214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45231</v>
      </c>
      <c r="G23" s="318"/>
      <c r="H23" s="318"/>
      <c r="I23" s="319"/>
      <c r="J23" s="317">
        <v>45232</v>
      </c>
      <c r="K23" s="318"/>
      <c r="L23" s="318"/>
      <c r="M23" s="319"/>
      <c r="N23" s="317">
        <v>45233</v>
      </c>
      <c r="O23" s="318"/>
      <c r="P23" s="318"/>
      <c r="Q23" s="319"/>
      <c r="R23" s="317">
        <v>45234</v>
      </c>
      <c r="S23" s="318"/>
      <c r="T23" s="318"/>
      <c r="U23" s="319"/>
      <c r="V23" s="317">
        <v>45235</v>
      </c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20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-4.84</v>
      </c>
      <c r="H25" s="26">
        <v>0.16000000000000014</v>
      </c>
      <c r="I25" s="44" t="s">
        <v>66</v>
      </c>
      <c r="J25" s="43">
        <v>-5</v>
      </c>
      <c r="K25" s="55">
        <v>-4.84</v>
      </c>
      <c r="L25" s="26">
        <v>0.16000000000000014</v>
      </c>
      <c r="M25" s="44" t="s">
        <v>66</v>
      </c>
      <c r="N25" s="43">
        <v>-5</v>
      </c>
      <c r="O25" s="55">
        <v>-4.84</v>
      </c>
      <c r="P25" s="26">
        <v>0.16000000000000014</v>
      </c>
      <c r="Q25" s="44" t="s">
        <v>66</v>
      </c>
      <c r="R25" s="43">
        <v>-5</v>
      </c>
      <c r="S25" s="55">
        <v>-4.84</v>
      </c>
      <c r="T25" s="26">
        <v>0.16000000000000014</v>
      </c>
      <c r="U25" s="44" t="s">
        <v>66</v>
      </c>
      <c r="V25" s="43">
        <v>-5</v>
      </c>
      <c r="W25" s="55">
        <v>-4.84</v>
      </c>
      <c r="X25" s="26">
        <v>0.16000000000000014</v>
      </c>
      <c r="Y25" s="215" t="s">
        <v>66</v>
      </c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45231</v>
      </c>
      <c r="G27" s="318"/>
      <c r="H27" s="318"/>
      <c r="I27" s="319"/>
      <c r="J27" s="317">
        <v>45232</v>
      </c>
      <c r="K27" s="318"/>
      <c r="L27" s="318"/>
      <c r="M27" s="319"/>
      <c r="N27" s="317">
        <v>45233</v>
      </c>
      <c r="O27" s="318"/>
      <c r="P27" s="318"/>
      <c r="Q27" s="319"/>
      <c r="R27" s="317">
        <v>45234</v>
      </c>
      <c r="S27" s="318"/>
      <c r="T27" s="318"/>
      <c r="U27" s="319"/>
      <c r="V27" s="317">
        <v>45235</v>
      </c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20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21.9</v>
      </c>
      <c r="H29" s="309">
        <v>-21.9</v>
      </c>
      <c r="I29" s="311" t="s">
        <v>72</v>
      </c>
      <c r="J29" s="59">
        <v>43.8</v>
      </c>
      <c r="K29" s="320">
        <v>21.9</v>
      </c>
      <c r="L29" s="309">
        <v>-21.9</v>
      </c>
      <c r="M29" s="311" t="s">
        <v>72</v>
      </c>
      <c r="N29" s="59">
        <v>43.8</v>
      </c>
      <c r="O29" s="320">
        <v>21.9</v>
      </c>
      <c r="P29" s="309">
        <v>-21.9</v>
      </c>
      <c r="Q29" s="311" t="s">
        <v>72</v>
      </c>
      <c r="R29" s="59">
        <v>43.8</v>
      </c>
      <c r="S29" s="320">
        <v>21.9</v>
      </c>
      <c r="T29" s="309">
        <v>-21.9</v>
      </c>
      <c r="U29" s="311" t="s">
        <v>72</v>
      </c>
      <c r="V29" s="59">
        <v>43.8</v>
      </c>
      <c r="W29" s="320">
        <v>21.9</v>
      </c>
      <c r="X29" s="309">
        <v>-21.9</v>
      </c>
      <c r="Y29" s="399" t="s">
        <v>72</v>
      </c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401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27.2</v>
      </c>
      <c r="H31" s="309">
        <v>-27.2</v>
      </c>
      <c r="I31" s="311" t="s">
        <v>66</v>
      </c>
      <c r="J31" s="59">
        <v>54.4</v>
      </c>
      <c r="K31" s="320">
        <v>27.2</v>
      </c>
      <c r="L31" s="309">
        <v>-27.2</v>
      </c>
      <c r="M31" s="311" t="s">
        <v>66</v>
      </c>
      <c r="N31" s="59">
        <v>54.4</v>
      </c>
      <c r="O31" s="320">
        <v>36.9</v>
      </c>
      <c r="P31" s="309">
        <v>-17.5</v>
      </c>
      <c r="Q31" s="311" t="s">
        <v>155</v>
      </c>
      <c r="R31" s="59">
        <v>54.4</v>
      </c>
      <c r="S31" s="320">
        <v>36.9</v>
      </c>
      <c r="T31" s="309">
        <v>-17.5</v>
      </c>
      <c r="U31" s="311" t="s">
        <v>155</v>
      </c>
      <c r="V31" s="59">
        <v>54.4</v>
      </c>
      <c r="W31" s="320">
        <v>36.9</v>
      </c>
      <c r="X31" s="309">
        <v>-17.5</v>
      </c>
      <c r="Y31" s="399" t="s">
        <v>155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401"/>
    </row>
    <row r="33" spans="3:25" ht="16.5" x14ac:dyDescent="0.15">
      <c r="C33" s="350"/>
      <c r="D33" s="347" t="s">
        <v>36</v>
      </c>
      <c r="E33" s="85" t="s">
        <v>11</v>
      </c>
      <c r="F33" s="59">
        <v>25.5</v>
      </c>
      <c r="G33" s="84">
        <v>31.3</v>
      </c>
      <c r="H33" s="309">
        <v>5.8000000000000007</v>
      </c>
      <c r="I33" s="311" t="s">
        <v>90</v>
      </c>
      <c r="J33" s="59">
        <v>25.5</v>
      </c>
      <c r="K33" s="84">
        <v>31.3</v>
      </c>
      <c r="L33" s="309">
        <v>5.8000000000000007</v>
      </c>
      <c r="M33" s="311" t="s">
        <v>90</v>
      </c>
      <c r="N33" s="59">
        <v>25.5</v>
      </c>
      <c r="O33" s="84">
        <v>18.100000000000001</v>
      </c>
      <c r="P33" s="309">
        <v>-7.3999999999999986</v>
      </c>
      <c r="Q33" s="311" t="s">
        <v>72</v>
      </c>
      <c r="R33" s="59">
        <v>25.5</v>
      </c>
      <c r="S33" s="84">
        <v>18.3</v>
      </c>
      <c r="T33" s="309">
        <v>-7.1999999999999993</v>
      </c>
      <c r="U33" s="311" t="s">
        <v>72</v>
      </c>
      <c r="V33" s="59">
        <v>25.5</v>
      </c>
      <c r="W33" s="84">
        <v>18.3</v>
      </c>
      <c r="X33" s="309">
        <v>-7.1999999999999993</v>
      </c>
      <c r="Y33" s="399" t="s">
        <v>72</v>
      </c>
    </row>
    <row r="34" spans="3:25" ht="16.5" x14ac:dyDescent="0.15">
      <c r="C34" s="350"/>
      <c r="D34" s="348"/>
      <c r="E34" s="344" t="s">
        <v>58</v>
      </c>
      <c r="F34" s="50">
        <v>0.2</v>
      </c>
      <c r="G34" s="56">
        <v>0.25</v>
      </c>
      <c r="H34" s="322"/>
      <c r="I34" s="323"/>
      <c r="J34" s="50">
        <v>0.2</v>
      </c>
      <c r="K34" s="56">
        <v>0.25</v>
      </c>
      <c r="L34" s="322"/>
      <c r="M34" s="323"/>
      <c r="N34" s="50">
        <v>0.2</v>
      </c>
      <c r="O34" s="56">
        <v>0.14000000000000001</v>
      </c>
      <c r="P34" s="322"/>
      <c r="Q34" s="323"/>
      <c r="R34" s="50">
        <v>0.2</v>
      </c>
      <c r="S34" s="56">
        <v>0.14000000000000001</v>
      </c>
      <c r="T34" s="322"/>
      <c r="U34" s="323"/>
      <c r="V34" s="50">
        <v>0.2</v>
      </c>
      <c r="W34" s="56">
        <v>0.14000000000000001</v>
      </c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0.4</v>
      </c>
      <c r="H37" s="17">
        <v>-12.6</v>
      </c>
      <c r="I37" s="58" t="s">
        <v>89</v>
      </c>
      <c r="J37" s="52">
        <v>13</v>
      </c>
      <c r="K37" s="61">
        <v>0.4</v>
      </c>
      <c r="L37" s="17">
        <v>-12.6</v>
      </c>
      <c r="M37" s="58" t="s">
        <v>89</v>
      </c>
      <c r="N37" s="52">
        <v>13</v>
      </c>
      <c r="O37" s="61">
        <v>0.6</v>
      </c>
      <c r="P37" s="17">
        <v>-12.4</v>
      </c>
      <c r="Q37" s="58" t="s">
        <v>89</v>
      </c>
      <c r="R37" s="52">
        <v>13</v>
      </c>
      <c r="S37" s="61">
        <v>0.6</v>
      </c>
      <c r="T37" s="17">
        <v>-12.4</v>
      </c>
      <c r="U37" s="58" t="s">
        <v>89</v>
      </c>
      <c r="V37" s="52">
        <v>13</v>
      </c>
      <c r="W37" s="61">
        <v>0.6</v>
      </c>
      <c r="X37" s="17">
        <v>-12.4</v>
      </c>
      <c r="Y37" s="211" t="s">
        <v>89</v>
      </c>
    </row>
    <row r="38" spans="3:25" ht="17.25" thickBot="1" x14ac:dyDescent="0.2">
      <c r="C38" s="351"/>
      <c r="D38" s="357" t="s">
        <v>20</v>
      </c>
      <c r="E38" s="358"/>
      <c r="F38" s="2">
        <f>SUM(F29,F31,F33,F37)</f>
        <v>136.69999999999999</v>
      </c>
      <c r="G38" s="3">
        <f t="shared" ref="G38:H38" si="10">SUM(G29,G31,G33,G37)</f>
        <v>80.8</v>
      </c>
      <c r="H38" s="3">
        <f t="shared" si="10"/>
        <v>-55.9</v>
      </c>
      <c r="I38" s="25"/>
      <c r="J38" s="2">
        <f>SUM(J29,J31,J33,J37)</f>
        <v>136.69999999999999</v>
      </c>
      <c r="K38" s="3">
        <f t="shared" ref="K38:L38" si="11">SUM(K29,K31,K33,K37)</f>
        <v>80.8</v>
      </c>
      <c r="L38" s="3">
        <f t="shared" si="11"/>
        <v>-55.9</v>
      </c>
      <c r="M38" s="25"/>
      <c r="N38" s="2">
        <f>SUM(N29,N31,N33,N37)</f>
        <v>136.69999999999999</v>
      </c>
      <c r="O38" s="3">
        <f t="shared" ref="O38:P38" si="12">SUM(O29,O31,O33,O37)</f>
        <v>77.5</v>
      </c>
      <c r="P38" s="3">
        <f t="shared" si="12"/>
        <v>-59.199999999999996</v>
      </c>
      <c r="Q38" s="25"/>
      <c r="R38" s="2">
        <f>SUM(R29,R31,R33,R37)</f>
        <v>136.69999999999999</v>
      </c>
      <c r="S38" s="3">
        <f t="shared" ref="S38:T38" si="13">SUM(S29,S31,S33,S37)</f>
        <v>77.699999999999989</v>
      </c>
      <c r="T38" s="3">
        <f t="shared" si="13"/>
        <v>-58.999999999999993</v>
      </c>
      <c r="U38" s="25"/>
      <c r="V38" s="2">
        <f>SUM(V29,V31,V33,V37)</f>
        <v>136.69999999999999</v>
      </c>
      <c r="W38" s="3">
        <f t="shared" ref="W38:X38" si="14">SUM(W29,W31,W33,W37)</f>
        <v>77.699999999999989</v>
      </c>
      <c r="X38" s="3">
        <f t="shared" si="14"/>
        <v>-58.999999999999993</v>
      </c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45231</v>
      </c>
      <c r="G40" s="305"/>
      <c r="H40" s="305"/>
      <c r="I40" s="306"/>
      <c r="J40" s="304">
        <v>45232</v>
      </c>
      <c r="K40" s="305"/>
      <c r="L40" s="305"/>
      <c r="M40" s="306"/>
      <c r="N40" s="304">
        <v>45233</v>
      </c>
      <c r="O40" s="305"/>
      <c r="P40" s="305"/>
      <c r="Q40" s="306"/>
      <c r="R40" s="304">
        <v>45234</v>
      </c>
      <c r="S40" s="305"/>
      <c r="T40" s="305"/>
      <c r="U40" s="306"/>
      <c r="V40" s="304">
        <v>45235</v>
      </c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20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0</v>
      </c>
      <c r="W42" s="307">
        <v>0</v>
      </c>
      <c r="X42" s="309">
        <v>0</v>
      </c>
      <c r="Y42" s="399"/>
    </row>
    <row r="43" spans="3:25" ht="17.25" thickBot="1" x14ac:dyDescent="0.2">
      <c r="C43" s="375"/>
      <c r="D43" s="376"/>
      <c r="E43" s="343"/>
      <c r="F43" s="42">
        <v>204.5</v>
      </c>
      <c r="G43" s="308"/>
      <c r="H43" s="310"/>
      <c r="I43" s="312"/>
      <c r="J43" s="42">
        <v>204.5</v>
      </c>
      <c r="K43" s="308"/>
      <c r="L43" s="310"/>
      <c r="M43" s="312"/>
      <c r="N43" s="42">
        <v>174.2</v>
      </c>
      <c r="O43" s="308"/>
      <c r="P43" s="310"/>
      <c r="Q43" s="312"/>
      <c r="R43" s="42">
        <v>174.2</v>
      </c>
      <c r="S43" s="308"/>
      <c r="T43" s="310"/>
      <c r="U43" s="312"/>
      <c r="V43" s="42">
        <v>174.2</v>
      </c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45231</v>
      </c>
      <c r="G45" s="305"/>
      <c r="H45" s="305"/>
      <c r="I45" s="306"/>
      <c r="J45" s="304">
        <v>45232</v>
      </c>
      <c r="K45" s="305"/>
      <c r="L45" s="305"/>
      <c r="M45" s="306"/>
      <c r="N45" s="304">
        <v>45233</v>
      </c>
      <c r="O45" s="305"/>
      <c r="P45" s="305"/>
      <c r="Q45" s="306"/>
      <c r="R45" s="304">
        <v>45234</v>
      </c>
      <c r="S45" s="305"/>
      <c r="T45" s="305"/>
      <c r="U45" s="306"/>
      <c r="V45" s="304">
        <v>45235</v>
      </c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205" t="s">
        <v>76</v>
      </c>
    </row>
    <row r="47" spans="3:25" ht="16.5" x14ac:dyDescent="0.15">
      <c r="C47" s="325"/>
      <c r="D47" s="326"/>
      <c r="E47" s="335" t="s">
        <v>56</v>
      </c>
      <c r="F47" s="51">
        <v>28.5</v>
      </c>
      <c r="G47" s="307">
        <v>25.1</v>
      </c>
      <c r="H47" s="309">
        <v>-3.3999999999999986</v>
      </c>
      <c r="I47" s="311" t="s">
        <v>67</v>
      </c>
      <c r="J47" s="51">
        <v>24</v>
      </c>
      <c r="K47" s="307">
        <v>24.9</v>
      </c>
      <c r="L47" s="309">
        <v>0.89999999999999858</v>
      </c>
      <c r="M47" s="311" t="s">
        <v>67</v>
      </c>
      <c r="N47" s="51">
        <v>24</v>
      </c>
      <c r="O47" s="307">
        <v>24.9</v>
      </c>
      <c r="P47" s="309">
        <v>0.89999999999999858</v>
      </c>
      <c r="Q47" s="311" t="s">
        <v>67</v>
      </c>
      <c r="R47" s="51">
        <v>24</v>
      </c>
      <c r="S47" s="307">
        <v>24.9</v>
      </c>
      <c r="T47" s="309">
        <v>0.89999999999999858</v>
      </c>
      <c r="U47" s="311" t="s">
        <v>67</v>
      </c>
      <c r="V47" s="51">
        <v>24</v>
      </c>
      <c r="W47" s="307">
        <v>24.9</v>
      </c>
      <c r="X47" s="309">
        <v>0.89999999999999858</v>
      </c>
      <c r="Y47" s="399" t="s">
        <v>67</v>
      </c>
    </row>
    <row r="48" spans="3:25" ht="17.25" thickBot="1" x14ac:dyDescent="0.2">
      <c r="C48" s="333"/>
      <c r="D48" s="334"/>
      <c r="E48" s="336"/>
      <c r="F48" s="60">
        <v>0.66</v>
      </c>
      <c r="G48" s="308"/>
      <c r="H48" s="310"/>
      <c r="I48" s="323"/>
      <c r="J48" s="60">
        <v>0.73</v>
      </c>
      <c r="K48" s="308"/>
      <c r="L48" s="310"/>
      <c r="M48" s="323"/>
      <c r="N48" s="60">
        <v>0.73</v>
      </c>
      <c r="O48" s="308"/>
      <c r="P48" s="310"/>
      <c r="Q48" s="323"/>
      <c r="R48" s="60">
        <v>0.73</v>
      </c>
      <c r="S48" s="308"/>
      <c r="T48" s="310"/>
      <c r="U48" s="323"/>
      <c r="V48" s="60">
        <v>0.73</v>
      </c>
      <c r="W48" s="308"/>
      <c r="X48" s="310"/>
      <c r="Y48" s="401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45231</v>
      </c>
      <c r="G50" s="305"/>
      <c r="H50" s="305"/>
      <c r="I50" s="306"/>
      <c r="J50" s="304">
        <v>45232</v>
      </c>
      <c r="K50" s="305"/>
      <c r="L50" s="305"/>
      <c r="M50" s="306"/>
      <c r="N50" s="304">
        <v>45233</v>
      </c>
      <c r="O50" s="305"/>
      <c r="P50" s="305"/>
      <c r="Q50" s="306"/>
      <c r="R50" s="304">
        <v>45234</v>
      </c>
      <c r="S50" s="305"/>
      <c r="T50" s="305"/>
      <c r="U50" s="306"/>
      <c r="V50" s="304">
        <v>45235</v>
      </c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218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219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22.5</v>
      </c>
      <c r="H53" s="68" t="s">
        <v>77</v>
      </c>
      <c r="I53" s="69" t="s">
        <v>69</v>
      </c>
      <c r="J53" s="66">
        <v>0</v>
      </c>
      <c r="K53" s="73">
        <v>22.4</v>
      </c>
      <c r="L53" s="68" t="s">
        <v>77</v>
      </c>
      <c r="M53" s="69" t="s">
        <v>69</v>
      </c>
      <c r="N53" s="66">
        <v>0</v>
      </c>
      <c r="O53" s="73">
        <v>22.8</v>
      </c>
      <c r="P53" s="68" t="s">
        <v>77</v>
      </c>
      <c r="Q53" s="69" t="s">
        <v>69</v>
      </c>
      <c r="R53" s="66">
        <v>0</v>
      </c>
      <c r="S53" s="73">
        <v>23.6</v>
      </c>
      <c r="T53" s="68" t="s">
        <v>77</v>
      </c>
      <c r="U53" s="69" t="s">
        <v>69</v>
      </c>
      <c r="V53" s="66">
        <v>0</v>
      </c>
      <c r="W53" s="73">
        <v>23.2</v>
      </c>
      <c r="X53" s="68" t="s">
        <v>77</v>
      </c>
      <c r="Y53" s="220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&amp;"メイリオ,ボールド"&amp;22日別の優先給電ルールに基づく抑制、調整状況（2023年11月）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3379-761D-48CE-B630-F765442A3B87}">
  <sheetPr>
    <tabColor rgb="FFFFC000"/>
    <pageSetUpPr fitToPage="1"/>
  </sheetPr>
  <dimension ref="A1:Y57"/>
  <sheetViews>
    <sheetView showGridLines="0" view="pageBreakPreview" zoomScale="70" zoomScaleNormal="55" zoomScaleSheetLayoutView="70" workbookViewId="0">
      <selection activeCell="Z19" sqref="Z19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45237</v>
      </c>
      <c r="G3" s="315"/>
      <c r="H3" s="315"/>
      <c r="I3" s="316"/>
      <c r="J3" s="314">
        <v>45238</v>
      </c>
      <c r="K3" s="315"/>
      <c r="L3" s="315"/>
      <c r="M3" s="316"/>
      <c r="N3" s="314">
        <v>45241</v>
      </c>
      <c r="O3" s="315"/>
      <c r="P3" s="315"/>
      <c r="Q3" s="316"/>
      <c r="R3" s="314">
        <v>45249</v>
      </c>
      <c r="S3" s="315"/>
      <c r="T3" s="315"/>
      <c r="U3" s="316"/>
      <c r="V3" s="314">
        <v>45250</v>
      </c>
      <c r="W3" s="315"/>
      <c r="X3" s="315"/>
      <c r="Y3" s="403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20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f>G5-F5</f>
        <v>0</v>
      </c>
      <c r="I5" s="54"/>
      <c r="J5" s="52">
        <v>32.700000000000003</v>
      </c>
      <c r="K5" s="61">
        <v>32.700000000000003</v>
      </c>
      <c r="L5" s="17">
        <f>K5-J5</f>
        <v>0</v>
      </c>
      <c r="M5" s="54"/>
      <c r="N5" s="52">
        <v>32.700000000000003</v>
      </c>
      <c r="O5" s="61">
        <v>32.700000000000003</v>
      </c>
      <c r="P5" s="17">
        <f>O5-N5</f>
        <v>0</v>
      </c>
      <c r="Q5" s="54"/>
      <c r="R5" s="52">
        <v>32.700000000000003</v>
      </c>
      <c r="S5" s="61">
        <v>32.700000000000003</v>
      </c>
      <c r="T5" s="17">
        <f>S5-R5</f>
        <v>0</v>
      </c>
      <c r="U5" s="54"/>
      <c r="V5" s="52">
        <v>32.700000000000003</v>
      </c>
      <c r="W5" s="61">
        <v>32.700000000000003</v>
      </c>
      <c r="X5" s="17">
        <f>W5-V5</f>
        <v>0</v>
      </c>
      <c r="Y5" s="206"/>
    </row>
    <row r="6" spans="3:25" ht="16.5" x14ac:dyDescent="0.15">
      <c r="C6" s="366"/>
      <c r="D6" s="369"/>
      <c r="E6" s="16" t="s">
        <v>2</v>
      </c>
      <c r="F6" s="52">
        <v>8.8000000000000007</v>
      </c>
      <c r="G6" s="61">
        <v>8.8000000000000007</v>
      </c>
      <c r="H6" s="17">
        <f t="shared" ref="H6:H8" si="0">G6-F6</f>
        <v>0</v>
      </c>
      <c r="I6" s="54"/>
      <c r="J6" s="52">
        <v>8.8000000000000007</v>
      </c>
      <c r="K6" s="61">
        <v>8.8000000000000007</v>
      </c>
      <c r="L6" s="17">
        <f t="shared" ref="L6:L8" si="1">K6-J6</f>
        <v>0</v>
      </c>
      <c r="M6" s="54"/>
      <c r="N6" s="52">
        <v>8.8000000000000007</v>
      </c>
      <c r="O6" s="61">
        <v>8.8000000000000007</v>
      </c>
      <c r="P6" s="17">
        <f t="shared" ref="P6:P8" si="2">O6-N6</f>
        <v>0</v>
      </c>
      <c r="Q6" s="54"/>
      <c r="R6" s="52">
        <v>17.5</v>
      </c>
      <c r="S6" s="61">
        <v>17.5</v>
      </c>
      <c r="T6" s="17">
        <f t="shared" ref="T6:T8" si="3">S6-R6</f>
        <v>0</v>
      </c>
      <c r="U6" s="54"/>
      <c r="V6" s="52">
        <v>17.5</v>
      </c>
      <c r="W6" s="61">
        <v>17.5</v>
      </c>
      <c r="X6" s="17">
        <f t="shared" ref="X6:X8" si="4">W6-V6</f>
        <v>0</v>
      </c>
      <c r="Y6" s="206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f t="shared" si="0"/>
        <v>0</v>
      </c>
      <c r="I7" s="54"/>
      <c r="J7" s="52">
        <v>0</v>
      </c>
      <c r="K7" s="61">
        <v>0</v>
      </c>
      <c r="L7" s="17">
        <f t="shared" si="1"/>
        <v>0</v>
      </c>
      <c r="M7" s="54"/>
      <c r="N7" s="52">
        <v>0</v>
      </c>
      <c r="O7" s="61">
        <v>0</v>
      </c>
      <c r="P7" s="17">
        <f t="shared" si="2"/>
        <v>0</v>
      </c>
      <c r="Q7" s="54"/>
      <c r="R7" s="52">
        <v>0</v>
      </c>
      <c r="S7" s="61">
        <v>0</v>
      </c>
      <c r="T7" s="17">
        <f t="shared" si="3"/>
        <v>0</v>
      </c>
      <c r="U7" s="54"/>
      <c r="V7" s="52">
        <v>8.4</v>
      </c>
      <c r="W7" s="61">
        <v>8.4</v>
      </c>
      <c r="X7" s="17">
        <f t="shared" si="4"/>
        <v>0</v>
      </c>
      <c r="Y7" s="210"/>
    </row>
    <row r="8" spans="3:25" ht="16.5" x14ac:dyDescent="0.15">
      <c r="C8" s="367"/>
      <c r="D8" s="369"/>
      <c r="E8" s="18" t="s">
        <v>16</v>
      </c>
      <c r="F8" s="49">
        <v>54.7</v>
      </c>
      <c r="G8" s="53">
        <v>54.7</v>
      </c>
      <c r="H8" s="19">
        <f t="shared" si="0"/>
        <v>0</v>
      </c>
      <c r="I8" s="45"/>
      <c r="J8" s="49">
        <v>54.7</v>
      </c>
      <c r="K8" s="53">
        <v>54.7</v>
      </c>
      <c r="L8" s="19">
        <f t="shared" si="1"/>
        <v>0</v>
      </c>
      <c r="M8" s="45"/>
      <c r="N8" s="49">
        <v>52.5</v>
      </c>
      <c r="O8" s="53">
        <v>52.5</v>
      </c>
      <c r="P8" s="19">
        <f t="shared" si="2"/>
        <v>0</v>
      </c>
      <c r="Q8" s="45"/>
      <c r="R8" s="49">
        <v>52.800000000000004</v>
      </c>
      <c r="S8" s="53">
        <v>52.800000000000004</v>
      </c>
      <c r="T8" s="19">
        <f t="shared" si="3"/>
        <v>0</v>
      </c>
      <c r="U8" s="45"/>
      <c r="V8" s="49">
        <v>55</v>
      </c>
      <c r="W8" s="53">
        <v>55</v>
      </c>
      <c r="X8" s="19">
        <f t="shared" si="4"/>
        <v>0</v>
      </c>
      <c r="Y8" s="207"/>
    </row>
    <row r="9" spans="3:25" ht="17.25" thickBot="1" x14ac:dyDescent="0.2">
      <c r="C9" s="368"/>
      <c r="D9" s="357" t="s">
        <v>20</v>
      </c>
      <c r="E9" s="358"/>
      <c r="F9" s="2">
        <f>SUM(F5:F8)</f>
        <v>96.2</v>
      </c>
      <c r="G9" s="3">
        <f>SUM(G5:G8)</f>
        <v>96.2</v>
      </c>
      <c r="H9" s="3">
        <f>SUM(H5:H8)</f>
        <v>0</v>
      </c>
      <c r="I9" s="20" t="s">
        <v>77</v>
      </c>
      <c r="J9" s="2">
        <f>SUM(J5:J8)</f>
        <v>96.2</v>
      </c>
      <c r="K9" s="3">
        <f>SUM(K5:K8)</f>
        <v>96.2</v>
      </c>
      <c r="L9" s="3">
        <f>SUM(L5:L8)</f>
        <v>0</v>
      </c>
      <c r="M9" s="20" t="s">
        <v>77</v>
      </c>
      <c r="N9" s="2">
        <f>SUM(N5:N8)</f>
        <v>94</v>
      </c>
      <c r="O9" s="3">
        <f>SUM(O5:O8)</f>
        <v>94</v>
      </c>
      <c r="P9" s="3">
        <f>SUM(P5:P8)</f>
        <v>0</v>
      </c>
      <c r="Q9" s="20" t="s">
        <v>77</v>
      </c>
      <c r="R9" s="2">
        <f>SUM(R5:R8)</f>
        <v>103</v>
      </c>
      <c r="S9" s="3">
        <f>SUM(S5:S8)</f>
        <v>103</v>
      </c>
      <c r="T9" s="3">
        <f>SUM(T5:T8)</f>
        <v>0</v>
      </c>
      <c r="U9" s="20" t="s">
        <v>77</v>
      </c>
      <c r="V9" s="2">
        <f>SUM(V5:V8)</f>
        <v>113.6</v>
      </c>
      <c r="W9" s="3">
        <f>SUM(W5:W8)</f>
        <v>113.6</v>
      </c>
      <c r="X9" s="3">
        <f>SUM(X5:X8)</f>
        <v>0</v>
      </c>
      <c r="Y9" s="208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5" ht="17.25" thickBot="1" x14ac:dyDescent="0.2">
      <c r="C11" s="329" t="s">
        <v>47</v>
      </c>
      <c r="D11" s="330"/>
      <c r="E11" s="331"/>
      <c r="F11" s="317">
        <v>45237</v>
      </c>
      <c r="G11" s="318"/>
      <c r="H11" s="318"/>
      <c r="I11" s="319"/>
      <c r="J11" s="317">
        <v>45238</v>
      </c>
      <c r="K11" s="318"/>
      <c r="L11" s="318"/>
      <c r="M11" s="319"/>
      <c r="N11" s="317">
        <v>45241</v>
      </c>
      <c r="O11" s="318"/>
      <c r="P11" s="318"/>
      <c r="Q11" s="319"/>
      <c r="R11" s="317">
        <v>45249</v>
      </c>
      <c r="S11" s="318"/>
      <c r="T11" s="318"/>
      <c r="U11" s="319"/>
      <c r="V11" s="317">
        <v>45250</v>
      </c>
      <c r="W11" s="318"/>
      <c r="X11" s="318"/>
      <c r="Y11" s="402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20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0</v>
      </c>
      <c r="H13" s="17">
        <v>26.1</v>
      </c>
      <c r="I13" s="58" t="s">
        <v>67</v>
      </c>
      <c r="J13" s="52">
        <v>-26.1</v>
      </c>
      <c r="K13" s="61">
        <v>0</v>
      </c>
      <c r="L13" s="17">
        <v>26.1</v>
      </c>
      <c r="M13" s="58" t="s">
        <v>67</v>
      </c>
      <c r="N13" s="52">
        <v>-26.1</v>
      </c>
      <c r="O13" s="61">
        <v>0</v>
      </c>
      <c r="P13" s="17">
        <v>26.1</v>
      </c>
      <c r="Q13" s="58" t="s">
        <v>67</v>
      </c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211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63"/>
      <c r="J14" s="52">
        <v>-26.1</v>
      </c>
      <c r="K14" s="61">
        <v>-26.1</v>
      </c>
      <c r="L14" s="17">
        <v>0</v>
      </c>
      <c r="M14" s="63"/>
      <c r="N14" s="52">
        <v>-26.1</v>
      </c>
      <c r="O14" s="61">
        <v>-26.1</v>
      </c>
      <c r="P14" s="17">
        <v>0</v>
      </c>
      <c r="Q14" s="63"/>
      <c r="R14" s="52">
        <v>-26.1</v>
      </c>
      <c r="S14" s="61">
        <v>0</v>
      </c>
      <c r="T14" s="17">
        <v>26.1</v>
      </c>
      <c r="U14" s="58" t="s">
        <v>67</v>
      </c>
      <c r="V14" s="52">
        <v>-26.1</v>
      </c>
      <c r="W14" s="61">
        <v>0</v>
      </c>
      <c r="X14" s="17">
        <v>26.1</v>
      </c>
      <c r="Y14" s="211" t="s">
        <v>67</v>
      </c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211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21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-34</v>
      </c>
      <c r="H17" s="17">
        <v>0</v>
      </c>
      <c r="I17" s="63"/>
      <c r="J17" s="52">
        <v>-34</v>
      </c>
      <c r="K17" s="61">
        <v>-34</v>
      </c>
      <c r="L17" s="17">
        <v>0</v>
      </c>
      <c r="M17" s="63"/>
      <c r="N17" s="52">
        <v>-34</v>
      </c>
      <c r="O17" s="61">
        <v>-34</v>
      </c>
      <c r="P17" s="17">
        <v>0</v>
      </c>
      <c r="Q17" s="63"/>
      <c r="R17" s="52">
        <v>-34</v>
      </c>
      <c r="S17" s="61">
        <v>-34</v>
      </c>
      <c r="T17" s="17">
        <v>0</v>
      </c>
      <c r="U17" s="63"/>
      <c r="V17" s="52">
        <v>-34</v>
      </c>
      <c r="W17" s="61">
        <v>0</v>
      </c>
      <c r="X17" s="17">
        <v>34</v>
      </c>
      <c r="Y17" s="211" t="s">
        <v>67</v>
      </c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0</v>
      </c>
      <c r="X18" s="17">
        <v>34</v>
      </c>
      <c r="Y18" s="211" t="s">
        <v>67</v>
      </c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0</v>
      </c>
      <c r="X19" s="17">
        <v>34</v>
      </c>
      <c r="Y19" s="211" t="s">
        <v>67</v>
      </c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0</v>
      </c>
      <c r="X20" s="17">
        <v>34</v>
      </c>
      <c r="Y20" s="211" t="s">
        <v>67</v>
      </c>
    </row>
    <row r="21" spans="3:25" ht="17.25" thickBot="1" x14ac:dyDescent="0.2">
      <c r="C21" s="361"/>
      <c r="D21" s="357" t="s">
        <v>20</v>
      </c>
      <c r="E21" s="358"/>
      <c r="F21" s="2">
        <f>SUM(F13:F20)</f>
        <v>-253.2</v>
      </c>
      <c r="G21" s="3">
        <f t="shared" ref="G21:H21" si="5">SUM(G13:G20)</f>
        <v>-227.1</v>
      </c>
      <c r="H21" s="3">
        <f t="shared" si="5"/>
        <v>26.1</v>
      </c>
      <c r="I21" s="25" t="s">
        <v>77</v>
      </c>
      <c r="J21" s="2">
        <f>SUM(J13:J20)</f>
        <v>-253.2</v>
      </c>
      <c r="K21" s="3">
        <f t="shared" ref="K21:L21" si="6">SUM(K13:K20)</f>
        <v>-227.1</v>
      </c>
      <c r="L21" s="3">
        <f t="shared" si="6"/>
        <v>26.1</v>
      </c>
      <c r="M21" s="25" t="s">
        <v>77</v>
      </c>
      <c r="N21" s="2">
        <f>SUM(N13:N20)</f>
        <v>-253.2</v>
      </c>
      <c r="O21" s="3">
        <f t="shared" ref="O21:P21" si="7">SUM(O13:O20)</f>
        <v>-227.1</v>
      </c>
      <c r="P21" s="3">
        <f t="shared" si="7"/>
        <v>26.1</v>
      </c>
      <c r="Q21" s="25" t="s">
        <v>77</v>
      </c>
      <c r="R21" s="2">
        <f>SUM(R13:R20)</f>
        <v>-253.2</v>
      </c>
      <c r="S21" s="3">
        <f t="shared" ref="S21:T21" si="8">SUM(S13:S20)</f>
        <v>-227.1</v>
      </c>
      <c r="T21" s="3">
        <f t="shared" si="8"/>
        <v>26.1</v>
      </c>
      <c r="U21" s="25" t="s">
        <v>77</v>
      </c>
      <c r="V21" s="2">
        <f>SUM(V13:V20)</f>
        <v>-253.2</v>
      </c>
      <c r="W21" s="3">
        <f t="shared" ref="W21:X21" si="9">SUM(W13:W20)</f>
        <v>-91.1</v>
      </c>
      <c r="X21" s="3">
        <f t="shared" si="9"/>
        <v>162.1</v>
      </c>
      <c r="Y21" s="214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45237</v>
      </c>
      <c r="G23" s="318"/>
      <c r="H23" s="318"/>
      <c r="I23" s="319"/>
      <c r="J23" s="317">
        <v>45238</v>
      </c>
      <c r="K23" s="318"/>
      <c r="L23" s="318"/>
      <c r="M23" s="319"/>
      <c r="N23" s="317">
        <v>45241</v>
      </c>
      <c r="O23" s="318"/>
      <c r="P23" s="318"/>
      <c r="Q23" s="319"/>
      <c r="R23" s="317">
        <v>45249</v>
      </c>
      <c r="S23" s="318"/>
      <c r="T23" s="318"/>
      <c r="U23" s="319"/>
      <c r="V23" s="317">
        <v>45250</v>
      </c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20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-2.5</v>
      </c>
      <c r="H25" s="26">
        <v>2.5</v>
      </c>
      <c r="I25" s="44" t="s">
        <v>87</v>
      </c>
      <c r="J25" s="43">
        <v>-5</v>
      </c>
      <c r="K25" s="55">
        <v>-2.5</v>
      </c>
      <c r="L25" s="26">
        <v>2.5</v>
      </c>
      <c r="M25" s="44" t="s">
        <v>87</v>
      </c>
      <c r="N25" s="43">
        <v>-5</v>
      </c>
      <c r="O25" s="55">
        <v>-2.5</v>
      </c>
      <c r="P25" s="26">
        <v>2.5</v>
      </c>
      <c r="Q25" s="44" t="s">
        <v>87</v>
      </c>
      <c r="R25" s="43">
        <v>-5</v>
      </c>
      <c r="S25" s="55">
        <v>-2.5</v>
      </c>
      <c r="T25" s="26">
        <v>2.5</v>
      </c>
      <c r="U25" s="44" t="s">
        <v>87</v>
      </c>
      <c r="V25" s="43">
        <v>-5</v>
      </c>
      <c r="W25" s="55">
        <v>-2.5</v>
      </c>
      <c r="X25" s="26">
        <v>2.5</v>
      </c>
      <c r="Y25" s="215" t="s">
        <v>87</v>
      </c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45237</v>
      </c>
      <c r="G27" s="318"/>
      <c r="H27" s="318"/>
      <c r="I27" s="319"/>
      <c r="J27" s="317">
        <v>45238</v>
      </c>
      <c r="K27" s="318"/>
      <c r="L27" s="318"/>
      <c r="M27" s="319"/>
      <c r="N27" s="317">
        <v>45241</v>
      </c>
      <c r="O27" s="318"/>
      <c r="P27" s="318"/>
      <c r="Q27" s="319"/>
      <c r="R27" s="317">
        <v>45249</v>
      </c>
      <c r="S27" s="318"/>
      <c r="T27" s="318"/>
      <c r="U27" s="319"/>
      <c r="V27" s="317">
        <v>45250</v>
      </c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20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21.9</v>
      </c>
      <c r="H29" s="309">
        <v>-21.9</v>
      </c>
      <c r="I29" s="311" t="s">
        <v>72</v>
      </c>
      <c r="J29" s="59">
        <v>43.8</v>
      </c>
      <c r="K29" s="320">
        <v>21.9</v>
      </c>
      <c r="L29" s="309">
        <v>-21.9</v>
      </c>
      <c r="M29" s="311" t="s">
        <v>72</v>
      </c>
      <c r="N29" s="59">
        <v>43.8</v>
      </c>
      <c r="O29" s="320">
        <v>21.9</v>
      </c>
      <c r="P29" s="309">
        <v>-21.9</v>
      </c>
      <c r="Q29" s="311" t="s">
        <v>72</v>
      </c>
      <c r="R29" s="59">
        <v>43.8</v>
      </c>
      <c r="S29" s="320">
        <v>38.1</v>
      </c>
      <c r="T29" s="309">
        <v>-5.6999999999999957</v>
      </c>
      <c r="U29" s="311" t="s">
        <v>152</v>
      </c>
      <c r="V29" s="59">
        <v>43.8</v>
      </c>
      <c r="W29" s="320">
        <v>21.9</v>
      </c>
      <c r="X29" s="309">
        <v>-21.9</v>
      </c>
      <c r="Y29" s="399" t="s">
        <v>72</v>
      </c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401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36.9</v>
      </c>
      <c r="H31" s="309">
        <v>-17.5</v>
      </c>
      <c r="I31" s="311" t="s">
        <v>155</v>
      </c>
      <c r="J31" s="59">
        <v>54.4</v>
      </c>
      <c r="K31" s="320">
        <v>36.9</v>
      </c>
      <c r="L31" s="309">
        <v>-17.5</v>
      </c>
      <c r="M31" s="311" t="s">
        <v>155</v>
      </c>
      <c r="N31" s="59">
        <v>54.4</v>
      </c>
      <c r="O31" s="320">
        <v>36.799999999999997</v>
      </c>
      <c r="P31" s="309">
        <v>-17.600000000000001</v>
      </c>
      <c r="Q31" s="311" t="s">
        <v>155</v>
      </c>
      <c r="R31" s="59">
        <v>54.4</v>
      </c>
      <c r="S31" s="320">
        <v>28.7</v>
      </c>
      <c r="T31" s="309">
        <v>-25.7</v>
      </c>
      <c r="U31" s="311" t="s">
        <v>155</v>
      </c>
      <c r="V31" s="59">
        <v>54.4</v>
      </c>
      <c r="W31" s="320">
        <v>36.9</v>
      </c>
      <c r="X31" s="309">
        <v>-17.5</v>
      </c>
      <c r="Y31" s="399" t="s">
        <v>155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401"/>
    </row>
    <row r="33" spans="3:25" ht="16.5" x14ac:dyDescent="0.15">
      <c r="C33" s="350"/>
      <c r="D33" s="347" t="s">
        <v>36</v>
      </c>
      <c r="E33" s="85" t="s">
        <v>11</v>
      </c>
      <c r="F33" s="59">
        <v>25.5</v>
      </c>
      <c r="G33" s="84">
        <v>24.5</v>
      </c>
      <c r="H33" s="309">
        <v>-1</v>
      </c>
      <c r="I33" s="311" t="s">
        <v>90</v>
      </c>
      <c r="J33" s="59">
        <v>25.5</v>
      </c>
      <c r="K33" s="84">
        <v>19.2</v>
      </c>
      <c r="L33" s="309">
        <v>-6.3000000000000007</v>
      </c>
      <c r="M33" s="311" t="s">
        <v>90</v>
      </c>
      <c r="N33" s="59">
        <v>19.899999999999999</v>
      </c>
      <c r="O33" s="84">
        <v>14.8</v>
      </c>
      <c r="P33" s="309">
        <v>-5.0999999999999979</v>
      </c>
      <c r="Q33" s="311" t="s">
        <v>72</v>
      </c>
      <c r="R33" s="59">
        <v>25.5</v>
      </c>
      <c r="S33" s="84">
        <v>15.1</v>
      </c>
      <c r="T33" s="309">
        <v>-10.4</v>
      </c>
      <c r="U33" s="311" t="s">
        <v>72</v>
      </c>
      <c r="V33" s="59">
        <v>25.5</v>
      </c>
      <c r="W33" s="84">
        <v>21.4</v>
      </c>
      <c r="X33" s="309">
        <v>-4.1000000000000014</v>
      </c>
      <c r="Y33" s="399" t="s">
        <v>72</v>
      </c>
    </row>
    <row r="34" spans="3:25" ht="16.5" x14ac:dyDescent="0.15">
      <c r="C34" s="350"/>
      <c r="D34" s="348"/>
      <c r="E34" s="344" t="s">
        <v>58</v>
      </c>
      <c r="F34" s="50">
        <v>0.2</v>
      </c>
      <c r="G34" s="56">
        <v>0.19</v>
      </c>
      <c r="H34" s="322"/>
      <c r="I34" s="323"/>
      <c r="J34" s="50">
        <v>0.2</v>
      </c>
      <c r="K34" s="56">
        <v>0.15</v>
      </c>
      <c r="L34" s="322"/>
      <c r="M34" s="323"/>
      <c r="N34" s="50">
        <v>0.17</v>
      </c>
      <c r="O34" s="56">
        <v>0.13</v>
      </c>
      <c r="P34" s="322"/>
      <c r="Q34" s="323"/>
      <c r="R34" s="50">
        <v>0.2</v>
      </c>
      <c r="S34" s="56">
        <v>0.12</v>
      </c>
      <c r="T34" s="322"/>
      <c r="U34" s="323"/>
      <c r="V34" s="50">
        <v>0.2</v>
      </c>
      <c r="W34" s="56">
        <v>0.17</v>
      </c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0.50000000000000144</v>
      </c>
      <c r="H37" s="17">
        <v>-12.499999999999998</v>
      </c>
      <c r="I37" s="58" t="s">
        <v>89</v>
      </c>
      <c r="J37" s="52">
        <v>13</v>
      </c>
      <c r="K37" s="61">
        <v>0.4</v>
      </c>
      <c r="L37" s="17">
        <v>-12.6</v>
      </c>
      <c r="M37" s="58" t="s">
        <v>89</v>
      </c>
      <c r="N37" s="52">
        <v>13</v>
      </c>
      <c r="O37" s="61">
        <v>0.4</v>
      </c>
      <c r="P37" s="17">
        <v>-12.6</v>
      </c>
      <c r="Q37" s="58" t="s">
        <v>89</v>
      </c>
      <c r="R37" s="52">
        <v>13</v>
      </c>
      <c r="S37" s="61">
        <v>0.5</v>
      </c>
      <c r="T37" s="17">
        <v>-12.5</v>
      </c>
      <c r="U37" s="58" t="s">
        <v>89</v>
      </c>
      <c r="V37" s="52">
        <v>13</v>
      </c>
      <c r="W37" s="61">
        <v>0.4</v>
      </c>
      <c r="X37" s="17">
        <v>-12.6</v>
      </c>
      <c r="Y37" s="211" t="s">
        <v>89</v>
      </c>
    </row>
    <row r="38" spans="3:25" ht="17.25" thickBot="1" x14ac:dyDescent="0.2">
      <c r="C38" s="351"/>
      <c r="D38" s="357" t="s">
        <v>20</v>
      </c>
      <c r="E38" s="358"/>
      <c r="F38" s="2">
        <f>SUM(F29,F31,F33,F37)</f>
        <v>136.69999999999999</v>
      </c>
      <c r="G38" s="3">
        <f t="shared" ref="G38:H38" si="10">SUM(G29,G31,G33,G37)</f>
        <v>83.8</v>
      </c>
      <c r="H38" s="3">
        <f t="shared" si="10"/>
        <v>-52.9</v>
      </c>
      <c r="I38" s="25"/>
      <c r="J38" s="2">
        <f>SUM(J29,J31,J33,J37)</f>
        <v>136.69999999999999</v>
      </c>
      <c r="K38" s="3">
        <f t="shared" ref="K38:L38" si="11">SUM(K29,K31,K33,K37)</f>
        <v>78.400000000000006</v>
      </c>
      <c r="L38" s="3">
        <f t="shared" si="11"/>
        <v>-58.300000000000004</v>
      </c>
      <c r="M38" s="25"/>
      <c r="N38" s="2">
        <f>SUM(N29,N31,N33,N37)</f>
        <v>131.1</v>
      </c>
      <c r="O38" s="3">
        <f t="shared" ref="O38:P38" si="12">SUM(O29,O31,O33,O37)</f>
        <v>73.900000000000006</v>
      </c>
      <c r="P38" s="3">
        <f t="shared" si="12"/>
        <v>-57.199999999999996</v>
      </c>
      <c r="Q38" s="25"/>
      <c r="R38" s="2">
        <f>SUM(R29,R31,R33,R37)</f>
        <v>136.69999999999999</v>
      </c>
      <c r="S38" s="3">
        <f t="shared" ref="S38:T38" si="13">SUM(S29,S31,S33,S37)</f>
        <v>82.399999999999991</v>
      </c>
      <c r="T38" s="3">
        <f t="shared" si="13"/>
        <v>-54.3</v>
      </c>
      <c r="U38" s="25"/>
      <c r="V38" s="2">
        <f>SUM(V29,V31,V33,V37)</f>
        <v>136.69999999999999</v>
      </c>
      <c r="W38" s="3">
        <f t="shared" ref="W38:X38" si="14">SUM(W29,W31,W33,W37)</f>
        <v>80.599999999999994</v>
      </c>
      <c r="X38" s="3">
        <f t="shared" si="14"/>
        <v>-56.1</v>
      </c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45237</v>
      </c>
      <c r="G40" s="305"/>
      <c r="H40" s="305"/>
      <c r="I40" s="306"/>
      <c r="J40" s="304">
        <v>45238</v>
      </c>
      <c r="K40" s="305"/>
      <c r="L40" s="305"/>
      <c r="M40" s="306"/>
      <c r="N40" s="304">
        <v>45241</v>
      </c>
      <c r="O40" s="305"/>
      <c r="P40" s="305"/>
      <c r="Q40" s="306"/>
      <c r="R40" s="304">
        <v>45249</v>
      </c>
      <c r="S40" s="305"/>
      <c r="T40" s="305"/>
      <c r="U40" s="306"/>
      <c r="V40" s="304">
        <v>45250</v>
      </c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20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7.8</v>
      </c>
      <c r="S42" s="307">
        <v>7.8</v>
      </c>
      <c r="T42" s="309">
        <v>0</v>
      </c>
      <c r="U42" s="311"/>
      <c r="V42" s="51">
        <v>0</v>
      </c>
      <c r="W42" s="307">
        <v>0</v>
      </c>
      <c r="X42" s="309">
        <v>0</v>
      </c>
      <c r="Y42" s="399"/>
    </row>
    <row r="43" spans="3:25" ht="17.25" thickBot="1" x14ac:dyDescent="0.2">
      <c r="C43" s="375"/>
      <c r="D43" s="376"/>
      <c r="E43" s="343"/>
      <c r="F43" s="42">
        <v>204.5</v>
      </c>
      <c r="G43" s="308"/>
      <c r="H43" s="310"/>
      <c r="I43" s="312"/>
      <c r="J43" s="42">
        <v>200.6</v>
      </c>
      <c r="K43" s="308"/>
      <c r="L43" s="310"/>
      <c r="M43" s="312"/>
      <c r="N43" s="42">
        <v>194</v>
      </c>
      <c r="O43" s="308"/>
      <c r="P43" s="310"/>
      <c r="Q43" s="312"/>
      <c r="R43" s="42">
        <v>205</v>
      </c>
      <c r="S43" s="308"/>
      <c r="T43" s="310"/>
      <c r="U43" s="312"/>
      <c r="V43" s="42">
        <v>206.1</v>
      </c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45237</v>
      </c>
      <c r="G45" s="305"/>
      <c r="H45" s="305"/>
      <c r="I45" s="306"/>
      <c r="J45" s="304">
        <v>45238</v>
      </c>
      <c r="K45" s="305"/>
      <c r="L45" s="305"/>
      <c r="M45" s="306"/>
      <c r="N45" s="304">
        <v>45241</v>
      </c>
      <c r="O45" s="305"/>
      <c r="P45" s="305"/>
      <c r="Q45" s="306"/>
      <c r="R45" s="304">
        <v>45249</v>
      </c>
      <c r="S45" s="305"/>
      <c r="T45" s="305"/>
      <c r="U45" s="306"/>
      <c r="V45" s="304">
        <v>45250</v>
      </c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205" t="s">
        <v>76</v>
      </c>
    </row>
    <row r="47" spans="3:25" ht="16.5" x14ac:dyDescent="0.15">
      <c r="C47" s="325"/>
      <c r="D47" s="326"/>
      <c r="E47" s="335" t="s">
        <v>56</v>
      </c>
      <c r="F47" s="51">
        <v>24</v>
      </c>
      <c r="G47" s="307">
        <v>24.2</v>
      </c>
      <c r="H47" s="309">
        <v>0.19999999999999929</v>
      </c>
      <c r="I47" s="311" t="s">
        <v>67</v>
      </c>
      <c r="J47" s="51">
        <v>24</v>
      </c>
      <c r="K47" s="307">
        <v>28.3</v>
      </c>
      <c r="L47" s="309">
        <v>4.3000000000000007</v>
      </c>
      <c r="M47" s="311" t="s">
        <v>67</v>
      </c>
      <c r="N47" s="51">
        <v>22.2</v>
      </c>
      <c r="O47" s="307">
        <v>22.4</v>
      </c>
      <c r="P47" s="309">
        <v>0.19999999999999929</v>
      </c>
      <c r="Q47" s="311" t="s">
        <v>67</v>
      </c>
      <c r="R47" s="51">
        <v>24.8</v>
      </c>
      <c r="S47" s="307">
        <v>29.1</v>
      </c>
      <c r="T47" s="309">
        <v>4.3000000000000007</v>
      </c>
      <c r="U47" s="311" t="s">
        <v>66</v>
      </c>
      <c r="V47" s="51">
        <v>24.8</v>
      </c>
      <c r="W47" s="307">
        <v>29.1</v>
      </c>
      <c r="X47" s="309">
        <v>4.3000000000000007</v>
      </c>
      <c r="Y47" s="399" t="s">
        <v>66</v>
      </c>
    </row>
    <row r="48" spans="3:25" ht="17.25" thickBot="1" x14ac:dyDescent="0.2">
      <c r="C48" s="333"/>
      <c r="D48" s="334"/>
      <c r="E48" s="336"/>
      <c r="F48" s="60">
        <v>0.73</v>
      </c>
      <c r="G48" s="308"/>
      <c r="H48" s="310"/>
      <c r="I48" s="323"/>
      <c r="J48" s="60">
        <v>0.73</v>
      </c>
      <c r="K48" s="308"/>
      <c r="L48" s="310"/>
      <c r="M48" s="323"/>
      <c r="N48" s="60">
        <v>0.67</v>
      </c>
      <c r="O48" s="308"/>
      <c r="P48" s="310"/>
      <c r="Q48" s="323"/>
      <c r="R48" s="60">
        <v>0.7</v>
      </c>
      <c r="S48" s="308"/>
      <c r="T48" s="310"/>
      <c r="U48" s="323"/>
      <c r="V48" s="60">
        <v>0.7</v>
      </c>
      <c r="W48" s="308"/>
      <c r="X48" s="310"/>
      <c r="Y48" s="401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45237</v>
      </c>
      <c r="G50" s="305"/>
      <c r="H50" s="305"/>
      <c r="I50" s="306"/>
      <c r="J50" s="304">
        <v>45238</v>
      </c>
      <c r="K50" s="305"/>
      <c r="L50" s="305"/>
      <c r="M50" s="306"/>
      <c r="N50" s="304">
        <v>45241</v>
      </c>
      <c r="O50" s="305"/>
      <c r="P50" s="305"/>
      <c r="Q50" s="306"/>
      <c r="R50" s="304">
        <v>45249</v>
      </c>
      <c r="S50" s="305"/>
      <c r="T50" s="305"/>
      <c r="U50" s="306"/>
      <c r="V50" s="304">
        <v>45250</v>
      </c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218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219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22.5</v>
      </c>
      <c r="H53" s="68" t="s">
        <v>77</v>
      </c>
      <c r="I53" s="69" t="s">
        <v>69</v>
      </c>
      <c r="J53" s="66">
        <v>0</v>
      </c>
      <c r="K53" s="73">
        <v>22.6</v>
      </c>
      <c r="L53" s="68" t="s">
        <v>77</v>
      </c>
      <c r="M53" s="69" t="s">
        <v>69</v>
      </c>
      <c r="N53" s="66">
        <v>0</v>
      </c>
      <c r="O53" s="73">
        <v>22.6</v>
      </c>
      <c r="P53" s="68" t="s">
        <v>77</v>
      </c>
      <c r="Q53" s="69" t="s">
        <v>69</v>
      </c>
      <c r="R53" s="66">
        <v>0</v>
      </c>
      <c r="S53" s="73">
        <v>21.8</v>
      </c>
      <c r="T53" s="68" t="s">
        <v>77</v>
      </c>
      <c r="U53" s="69" t="s">
        <v>69</v>
      </c>
      <c r="V53" s="66">
        <v>0</v>
      </c>
      <c r="W53" s="73">
        <v>21.6</v>
      </c>
      <c r="X53" s="68" t="s">
        <v>77</v>
      </c>
      <c r="Y53" s="220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&amp;"メイリオ,ボールド"&amp;22日別の優先給電ルールに基づく抑制、調整状況（2023年11月）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CB3DE-ED05-47C2-9728-3B9BA0BE540A}">
  <sheetPr>
    <tabColor rgb="FFFFC000"/>
    <pageSetUpPr fitToPage="1"/>
  </sheetPr>
  <dimension ref="A1:Y57"/>
  <sheetViews>
    <sheetView showGridLines="0" view="pageBreakPreview" zoomScale="70" zoomScaleNormal="55" zoomScaleSheetLayoutView="70" workbookViewId="0">
      <selection activeCell="L38" sqref="L38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45251</v>
      </c>
      <c r="G3" s="315"/>
      <c r="H3" s="315"/>
      <c r="I3" s="316"/>
      <c r="J3" s="314">
        <v>45252</v>
      </c>
      <c r="K3" s="315"/>
      <c r="L3" s="315"/>
      <c r="M3" s="316"/>
      <c r="N3" s="314">
        <v>45253</v>
      </c>
      <c r="O3" s="315"/>
      <c r="P3" s="315"/>
      <c r="Q3" s="316"/>
      <c r="R3" s="314">
        <v>45255</v>
      </c>
      <c r="S3" s="315"/>
      <c r="T3" s="315"/>
      <c r="U3" s="316"/>
      <c r="V3" s="314">
        <v>45256</v>
      </c>
      <c r="W3" s="315"/>
      <c r="X3" s="315"/>
      <c r="Y3" s="403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20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f>G5-F5</f>
        <v>0</v>
      </c>
      <c r="I5" s="54"/>
      <c r="J5" s="52">
        <v>32.700000000000003</v>
      </c>
      <c r="K5" s="61">
        <v>32.700000000000003</v>
      </c>
      <c r="L5" s="17">
        <f>K5-J5</f>
        <v>0</v>
      </c>
      <c r="M5" s="54"/>
      <c r="N5" s="52">
        <v>32.700000000000003</v>
      </c>
      <c r="O5" s="61">
        <v>32.700000000000003</v>
      </c>
      <c r="P5" s="17">
        <f>O5-N5</f>
        <v>0</v>
      </c>
      <c r="Q5" s="54"/>
      <c r="R5" s="52">
        <v>32.700000000000003</v>
      </c>
      <c r="S5" s="61">
        <v>32.700000000000003</v>
      </c>
      <c r="T5" s="17">
        <f>S5-R5</f>
        <v>0</v>
      </c>
      <c r="U5" s="54"/>
      <c r="V5" s="52">
        <v>32.700000000000003</v>
      </c>
      <c r="W5" s="61">
        <v>32.700000000000003</v>
      </c>
      <c r="X5" s="17">
        <f>W5-V5</f>
        <v>0</v>
      </c>
      <c r="Y5" s="206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f t="shared" ref="H6:H8" si="0">G6-F6</f>
        <v>0</v>
      </c>
      <c r="I6" s="54"/>
      <c r="J6" s="52">
        <v>17.5</v>
      </c>
      <c r="K6" s="61">
        <v>17.5</v>
      </c>
      <c r="L6" s="17">
        <f t="shared" ref="L6:L8" si="1">K6-J6</f>
        <v>0</v>
      </c>
      <c r="M6" s="54"/>
      <c r="N6" s="52">
        <v>17.5</v>
      </c>
      <c r="O6" s="61">
        <v>17.5</v>
      </c>
      <c r="P6" s="17">
        <f t="shared" ref="P6:P8" si="2">O6-N6</f>
        <v>0</v>
      </c>
      <c r="Q6" s="54"/>
      <c r="R6" s="52">
        <v>17.5</v>
      </c>
      <c r="S6" s="61">
        <v>17.5</v>
      </c>
      <c r="T6" s="17">
        <f t="shared" ref="T6:T8" si="3">S6-R6</f>
        <v>0</v>
      </c>
      <c r="U6" s="54"/>
      <c r="V6" s="52">
        <v>17.5</v>
      </c>
      <c r="W6" s="61">
        <v>17.5</v>
      </c>
      <c r="X6" s="17">
        <f t="shared" ref="X6:X8" si="4">W6-V6</f>
        <v>0</v>
      </c>
      <c r="Y6" s="206"/>
    </row>
    <row r="7" spans="3:25" ht="16.5" x14ac:dyDescent="0.15">
      <c r="C7" s="366"/>
      <c r="D7" s="352" t="s">
        <v>17</v>
      </c>
      <c r="E7" s="16" t="s">
        <v>3</v>
      </c>
      <c r="F7" s="52">
        <v>8.4</v>
      </c>
      <c r="G7" s="61">
        <v>8.4</v>
      </c>
      <c r="H7" s="17">
        <f t="shared" si="0"/>
        <v>0</v>
      </c>
      <c r="I7" s="212"/>
      <c r="J7" s="52">
        <v>0</v>
      </c>
      <c r="K7" s="61">
        <v>0</v>
      </c>
      <c r="L7" s="17">
        <f t="shared" si="1"/>
        <v>0</v>
      </c>
      <c r="M7" s="54"/>
      <c r="N7" s="52">
        <v>8.4</v>
      </c>
      <c r="O7" s="61">
        <v>8.4</v>
      </c>
      <c r="P7" s="17">
        <f t="shared" si="2"/>
        <v>0</v>
      </c>
      <c r="Q7" s="54"/>
      <c r="R7" s="52">
        <v>8.4</v>
      </c>
      <c r="S7" s="61">
        <v>8.4</v>
      </c>
      <c r="T7" s="17">
        <f t="shared" si="3"/>
        <v>0</v>
      </c>
      <c r="U7" s="54"/>
      <c r="V7" s="52">
        <v>8.4</v>
      </c>
      <c r="W7" s="61">
        <v>8.4</v>
      </c>
      <c r="X7" s="17">
        <f t="shared" si="4"/>
        <v>0</v>
      </c>
      <c r="Y7" s="206"/>
    </row>
    <row r="8" spans="3:25" ht="16.5" x14ac:dyDescent="0.15">
      <c r="C8" s="367"/>
      <c r="D8" s="369"/>
      <c r="E8" s="18" t="s">
        <v>16</v>
      </c>
      <c r="F8" s="49">
        <v>55</v>
      </c>
      <c r="G8" s="53">
        <v>55</v>
      </c>
      <c r="H8" s="19">
        <f t="shared" si="0"/>
        <v>0</v>
      </c>
      <c r="I8" s="45"/>
      <c r="J8" s="49">
        <v>54.900000000000006</v>
      </c>
      <c r="K8" s="53">
        <v>54.900000000000006</v>
      </c>
      <c r="L8" s="19">
        <f t="shared" si="1"/>
        <v>0</v>
      </c>
      <c r="M8" s="45"/>
      <c r="N8" s="49">
        <v>53.900000000000006</v>
      </c>
      <c r="O8" s="53">
        <v>53.900000000000006</v>
      </c>
      <c r="P8" s="19">
        <f t="shared" si="2"/>
        <v>0</v>
      </c>
      <c r="Q8" s="45"/>
      <c r="R8" s="49">
        <v>55.800000000000004</v>
      </c>
      <c r="S8" s="53">
        <v>55.800000000000004</v>
      </c>
      <c r="T8" s="19">
        <f t="shared" si="3"/>
        <v>0</v>
      </c>
      <c r="U8" s="45"/>
      <c r="V8" s="49">
        <v>53.1</v>
      </c>
      <c r="W8" s="53">
        <v>53.1</v>
      </c>
      <c r="X8" s="19">
        <f t="shared" si="4"/>
        <v>0</v>
      </c>
      <c r="Y8" s="207"/>
    </row>
    <row r="9" spans="3:25" ht="17.25" thickBot="1" x14ac:dyDescent="0.2">
      <c r="C9" s="368"/>
      <c r="D9" s="357" t="s">
        <v>20</v>
      </c>
      <c r="E9" s="358"/>
      <c r="F9" s="2">
        <f>SUM(F5:F8)</f>
        <v>113.6</v>
      </c>
      <c r="G9" s="3">
        <f>SUM(G5:G8)</f>
        <v>113.6</v>
      </c>
      <c r="H9" s="3">
        <f>SUM(H5:H8)</f>
        <v>0</v>
      </c>
      <c r="I9" s="20" t="s">
        <v>77</v>
      </c>
      <c r="J9" s="2">
        <f>SUM(J5:J8)</f>
        <v>105.10000000000001</v>
      </c>
      <c r="K9" s="3">
        <f>SUM(K5:K8)</f>
        <v>105.10000000000001</v>
      </c>
      <c r="L9" s="3">
        <f>SUM(L5:L8)</f>
        <v>0</v>
      </c>
      <c r="M9" s="20" t="s">
        <v>77</v>
      </c>
      <c r="N9" s="2">
        <f>SUM(N5:N8)</f>
        <v>112.5</v>
      </c>
      <c r="O9" s="3">
        <f>SUM(O5:O8)</f>
        <v>112.5</v>
      </c>
      <c r="P9" s="3">
        <f>SUM(P5:P8)</f>
        <v>0</v>
      </c>
      <c r="Q9" s="20" t="s">
        <v>77</v>
      </c>
      <c r="R9" s="2">
        <f>SUM(R5:R8)</f>
        <v>114.4</v>
      </c>
      <c r="S9" s="3">
        <f>SUM(S5:S8)</f>
        <v>114.4</v>
      </c>
      <c r="T9" s="3">
        <f>SUM(T5:T8)</f>
        <v>0</v>
      </c>
      <c r="U9" s="20" t="s">
        <v>77</v>
      </c>
      <c r="V9" s="2">
        <f>SUM(V5:V8)</f>
        <v>111.7</v>
      </c>
      <c r="W9" s="3">
        <f>SUM(W5:W8)</f>
        <v>111.7</v>
      </c>
      <c r="X9" s="3">
        <f>SUM(X5:X8)</f>
        <v>0</v>
      </c>
      <c r="Y9" s="208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5" ht="17.25" thickBot="1" x14ac:dyDescent="0.2">
      <c r="C11" s="329" t="s">
        <v>47</v>
      </c>
      <c r="D11" s="330"/>
      <c r="E11" s="331"/>
      <c r="F11" s="317">
        <v>45251</v>
      </c>
      <c r="G11" s="318"/>
      <c r="H11" s="318"/>
      <c r="I11" s="319"/>
      <c r="J11" s="317">
        <v>45252</v>
      </c>
      <c r="K11" s="318"/>
      <c r="L11" s="318"/>
      <c r="M11" s="319"/>
      <c r="N11" s="317">
        <v>45253</v>
      </c>
      <c r="O11" s="318"/>
      <c r="P11" s="318"/>
      <c r="Q11" s="319"/>
      <c r="R11" s="317">
        <v>45255</v>
      </c>
      <c r="S11" s="318"/>
      <c r="T11" s="318"/>
      <c r="U11" s="319"/>
      <c r="V11" s="317">
        <v>45256</v>
      </c>
      <c r="W11" s="318"/>
      <c r="X11" s="318"/>
      <c r="Y11" s="402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20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211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0</v>
      </c>
      <c r="H14" s="17">
        <v>26.1</v>
      </c>
      <c r="I14" s="58" t="s">
        <v>67</v>
      </c>
      <c r="J14" s="52">
        <v>-26.1</v>
      </c>
      <c r="K14" s="61">
        <v>0</v>
      </c>
      <c r="L14" s="17">
        <v>26.1</v>
      </c>
      <c r="M14" s="58" t="s">
        <v>67</v>
      </c>
      <c r="N14" s="52">
        <v>-26.1</v>
      </c>
      <c r="O14" s="61">
        <v>0</v>
      </c>
      <c r="P14" s="17">
        <v>26.1</v>
      </c>
      <c r="Q14" s="58" t="s">
        <v>67</v>
      </c>
      <c r="R14" s="52">
        <v>-26.1</v>
      </c>
      <c r="S14" s="61">
        <v>0</v>
      </c>
      <c r="T14" s="17">
        <v>26.1</v>
      </c>
      <c r="U14" s="58" t="s">
        <v>67</v>
      </c>
      <c r="V14" s="52">
        <v>-26.1</v>
      </c>
      <c r="W14" s="61">
        <v>0</v>
      </c>
      <c r="X14" s="17">
        <v>26.1</v>
      </c>
      <c r="Y14" s="211" t="s">
        <v>67</v>
      </c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211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21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58" t="s">
        <v>67</v>
      </c>
      <c r="J17" s="52">
        <v>-34</v>
      </c>
      <c r="K17" s="61">
        <v>0</v>
      </c>
      <c r="L17" s="17">
        <v>34</v>
      </c>
      <c r="M17" s="58" t="s">
        <v>67</v>
      </c>
      <c r="N17" s="52">
        <v>-34</v>
      </c>
      <c r="O17" s="61">
        <v>0</v>
      </c>
      <c r="P17" s="17">
        <v>34</v>
      </c>
      <c r="Q17" s="58" t="s">
        <v>67</v>
      </c>
      <c r="R17" s="52">
        <v>-34</v>
      </c>
      <c r="S17" s="61">
        <v>-34</v>
      </c>
      <c r="T17" s="17">
        <v>0</v>
      </c>
      <c r="U17" s="63"/>
      <c r="V17" s="52">
        <v>-34</v>
      </c>
      <c r="W17" s="61">
        <v>-34</v>
      </c>
      <c r="X17" s="17">
        <v>0</v>
      </c>
      <c r="Y17" s="21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0</v>
      </c>
      <c r="H18" s="17">
        <v>34</v>
      </c>
      <c r="I18" s="58" t="s">
        <v>67</v>
      </c>
      <c r="J18" s="52">
        <v>-34</v>
      </c>
      <c r="K18" s="61">
        <v>0</v>
      </c>
      <c r="L18" s="17">
        <v>34</v>
      </c>
      <c r="M18" s="58" t="s">
        <v>67</v>
      </c>
      <c r="N18" s="52">
        <v>-34</v>
      </c>
      <c r="O18" s="61">
        <v>0</v>
      </c>
      <c r="P18" s="17">
        <v>34</v>
      </c>
      <c r="Q18" s="58" t="s">
        <v>67</v>
      </c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211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0</v>
      </c>
      <c r="H19" s="17">
        <v>34</v>
      </c>
      <c r="I19" s="58" t="s">
        <v>67</v>
      </c>
      <c r="J19" s="52">
        <v>-34</v>
      </c>
      <c r="K19" s="61">
        <v>0</v>
      </c>
      <c r="L19" s="17">
        <v>34</v>
      </c>
      <c r="M19" s="58" t="s">
        <v>67</v>
      </c>
      <c r="N19" s="52">
        <v>-34</v>
      </c>
      <c r="O19" s="61">
        <v>0</v>
      </c>
      <c r="P19" s="17">
        <v>34</v>
      </c>
      <c r="Q19" s="58" t="s">
        <v>67</v>
      </c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21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0</v>
      </c>
      <c r="H20" s="17">
        <v>34</v>
      </c>
      <c r="I20" s="58" t="s">
        <v>67</v>
      </c>
      <c r="J20" s="52">
        <v>-34</v>
      </c>
      <c r="K20" s="61">
        <v>0</v>
      </c>
      <c r="L20" s="17">
        <v>34</v>
      </c>
      <c r="M20" s="58" t="s">
        <v>67</v>
      </c>
      <c r="N20" s="52">
        <v>-34</v>
      </c>
      <c r="O20" s="61">
        <v>0</v>
      </c>
      <c r="P20" s="17">
        <v>34</v>
      </c>
      <c r="Q20" s="58" t="s">
        <v>67</v>
      </c>
      <c r="R20" s="52">
        <v>-34</v>
      </c>
      <c r="S20" s="61">
        <v>-34</v>
      </c>
      <c r="T20" s="17">
        <v>0</v>
      </c>
      <c r="U20" s="63"/>
      <c r="V20" s="52">
        <v>-34</v>
      </c>
      <c r="W20" s="61">
        <v>-34</v>
      </c>
      <c r="X20" s="17">
        <v>0</v>
      </c>
      <c r="Y20" s="213"/>
    </row>
    <row r="21" spans="3:25" ht="17.25" thickBot="1" x14ac:dyDescent="0.2">
      <c r="C21" s="361"/>
      <c r="D21" s="357" t="s">
        <v>20</v>
      </c>
      <c r="E21" s="358"/>
      <c r="F21" s="2">
        <f>SUM(F13:F20)</f>
        <v>-253.2</v>
      </c>
      <c r="G21" s="3">
        <f t="shared" ref="G21:H21" si="5">SUM(G13:G20)</f>
        <v>-91.1</v>
      </c>
      <c r="H21" s="3">
        <f t="shared" si="5"/>
        <v>162.1</v>
      </c>
      <c r="I21" s="25" t="s">
        <v>77</v>
      </c>
      <c r="J21" s="2">
        <f>SUM(J13:J20)</f>
        <v>-253.2</v>
      </c>
      <c r="K21" s="3">
        <f t="shared" ref="K21:L21" si="6">SUM(K13:K20)</f>
        <v>-91.1</v>
      </c>
      <c r="L21" s="3">
        <f t="shared" si="6"/>
        <v>162.1</v>
      </c>
      <c r="M21" s="25" t="s">
        <v>77</v>
      </c>
      <c r="N21" s="2">
        <f>SUM(N13:N20)</f>
        <v>-253.2</v>
      </c>
      <c r="O21" s="3">
        <f t="shared" ref="O21:P21" si="7">SUM(O13:O20)</f>
        <v>-91.1</v>
      </c>
      <c r="P21" s="3">
        <f t="shared" si="7"/>
        <v>162.1</v>
      </c>
      <c r="Q21" s="25" t="s">
        <v>77</v>
      </c>
      <c r="R21" s="2">
        <f>SUM(R13:R20)</f>
        <v>-253.2</v>
      </c>
      <c r="S21" s="3">
        <f t="shared" ref="S21:T21" si="8">SUM(S13:S20)</f>
        <v>-227.1</v>
      </c>
      <c r="T21" s="3">
        <f t="shared" si="8"/>
        <v>26.1</v>
      </c>
      <c r="U21" s="25" t="s">
        <v>77</v>
      </c>
      <c r="V21" s="2">
        <f>SUM(V13:V20)</f>
        <v>-253.2</v>
      </c>
      <c r="W21" s="3">
        <f t="shared" ref="W21:X21" si="9">SUM(W13:W20)</f>
        <v>-227.1</v>
      </c>
      <c r="X21" s="3">
        <f t="shared" si="9"/>
        <v>26.1</v>
      </c>
      <c r="Y21" s="214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45251</v>
      </c>
      <c r="G23" s="318"/>
      <c r="H23" s="318"/>
      <c r="I23" s="319"/>
      <c r="J23" s="317">
        <v>45252</v>
      </c>
      <c r="K23" s="318"/>
      <c r="L23" s="318"/>
      <c r="M23" s="319"/>
      <c r="N23" s="317">
        <v>45253</v>
      </c>
      <c r="O23" s="318"/>
      <c r="P23" s="318"/>
      <c r="Q23" s="319"/>
      <c r="R23" s="317">
        <v>45255</v>
      </c>
      <c r="S23" s="318"/>
      <c r="T23" s="318"/>
      <c r="U23" s="319"/>
      <c r="V23" s="317">
        <v>45256</v>
      </c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20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-2.5</v>
      </c>
      <c r="H25" s="26">
        <v>2.5</v>
      </c>
      <c r="I25" s="44" t="s">
        <v>87</v>
      </c>
      <c r="J25" s="43">
        <v>-5</v>
      </c>
      <c r="K25" s="55">
        <v>-2.5</v>
      </c>
      <c r="L25" s="26">
        <v>2.5</v>
      </c>
      <c r="M25" s="44" t="s">
        <v>87</v>
      </c>
      <c r="N25" s="43">
        <v>-5</v>
      </c>
      <c r="O25" s="55">
        <v>-2.5</v>
      </c>
      <c r="P25" s="26">
        <v>2.5</v>
      </c>
      <c r="Q25" s="44" t="s">
        <v>87</v>
      </c>
      <c r="R25" s="43">
        <v>-5</v>
      </c>
      <c r="S25" s="55">
        <v>-2.5</v>
      </c>
      <c r="T25" s="26">
        <v>2.5</v>
      </c>
      <c r="U25" s="44" t="s">
        <v>87</v>
      </c>
      <c r="V25" s="43">
        <v>-5</v>
      </c>
      <c r="W25" s="55">
        <v>-2.5</v>
      </c>
      <c r="X25" s="26">
        <v>2.5</v>
      </c>
      <c r="Y25" s="215" t="s">
        <v>87</v>
      </c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45251</v>
      </c>
      <c r="G27" s="318"/>
      <c r="H27" s="318"/>
      <c r="I27" s="319"/>
      <c r="J27" s="317">
        <v>45252</v>
      </c>
      <c r="K27" s="318"/>
      <c r="L27" s="318"/>
      <c r="M27" s="319"/>
      <c r="N27" s="317">
        <v>45253</v>
      </c>
      <c r="O27" s="318"/>
      <c r="P27" s="318"/>
      <c r="Q27" s="319"/>
      <c r="R27" s="317">
        <v>45255</v>
      </c>
      <c r="S27" s="318"/>
      <c r="T27" s="318"/>
      <c r="U27" s="319"/>
      <c r="V27" s="317">
        <v>45256</v>
      </c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20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21.9</v>
      </c>
      <c r="H29" s="309">
        <v>-21.9</v>
      </c>
      <c r="I29" s="311" t="s">
        <v>72</v>
      </c>
      <c r="J29" s="59">
        <v>43.8</v>
      </c>
      <c r="K29" s="320">
        <v>21.9</v>
      </c>
      <c r="L29" s="309">
        <v>-21.9</v>
      </c>
      <c r="M29" s="311" t="s">
        <v>72</v>
      </c>
      <c r="N29" s="59">
        <v>43.8</v>
      </c>
      <c r="O29" s="320">
        <v>21.5</v>
      </c>
      <c r="P29" s="309">
        <v>-22.299999999999997</v>
      </c>
      <c r="Q29" s="311" t="s">
        <v>152</v>
      </c>
      <c r="R29" s="59">
        <v>43.8</v>
      </c>
      <c r="S29" s="320">
        <v>21.5</v>
      </c>
      <c r="T29" s="309">
        <v>-22.299999999999997</v>
      </c>
      <c r="U29" s="311" t="s">
        <v>152</v>
      </c>
      <c r="V29" s="59">
        <v>43.8</v>
      </c>
      <c r="W29" s="320">
        <v>21.2</v>
      </c>
      <c r="X29" s="309">
        <v>-22.599999999999998</v>
      </c>
      <c r="Y29" s="399" t="s">
        <v>72</v>
      </c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401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36.9</v>
      </c>
      <c r="H31" s="309">
        <v>-17.5</v>
      </c>
      <c r="I31" s="311" t="s">
        <v>155</v>
      </c>
      <c r="J31" s="59">
        <v>54.4</v>
      </c>
      <c r="K31" s="320">
        <v>36.9</v>
      </c>
      <c r="L31" s="309">
        <v>-17.5</v>
      </c>
      <c r="M31" s="311" t="s">
        <v>155</v>
      </c>
      <c r="N31" s="59">
        <v>54.4</v>
      </c>
      <c r="O31" s="320">
        <v>36.9</v>
      </c>
      <c r="P31" s="309">
        <v>-17.5</v>
      </c>
      <c r="Q31" s="311" t="s">
        <v>155</v>
      </c>
      <c r="R31" s="59">
        <v>54.4</v>
      </c>
      <c r="S31" s="320">
        <v>36.9</v>
      </c>
      <c r="T31" s="309">
        <v>-17.5</v>
      </c>
      <c r="U31" s="311" t="s">
        <v>155</v>
      </c>
      <c r="V31" s="59">
        <v>54.4</v>
      </c>
      <c r="W31" s="320">
        <v>36.9</v>
      </c>
      <c r="X31" s="309">
        <v>-17.5</v>
      </c>
      <c r="Y31" s="399" t="s">
        <v>155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401"/>
    </row>
    <row r="33" spans="3:25" ht="16.5" x14ac:dyDescent="0.15">
      <c r="C33" s="350"/>
      <c r="D33" s="347" t="s">
        <v>36</v>
      </c>
      <c r="E33" s="85" t="s">
        <v>11</v>
      </c>
      <c r="F33" s="59">
        <v>35.700000000000003</v>
      </c>
      <c r="G33" s="84">
        <v>30.1</v>
      </c>
      <c r="H33" s="309">
        <v>-5.6000000000000014</v>
      </c>
      <c r="I33" s="311" t="s">
        <v>67</v>
      </c>
      <c r="J33" s="59">
        <v>35.700000000000003</v>
      </c>
      <c r="K33" s="84">
        <v>53.3</v>
      </c>
      <c r="L33" s="309">
        <v>17.599999999999994</v>
      </c>
      <c r="M33" s="311" t="s">
        <v>67</v>
      </c>
      <c r="N33" s="59">
        <v>35.700000000000003</v>
      </c>
      <c r="O33" s="84">
        <v>18.2</v>
      </c>
      <c r="P33" s="309">
        <v>-17.500000000000004</v>
      </c>
      <c r="Q33" s="311" t="s">
        <v>67</v>
      </c>
      <c r="R33" s="59">
        <v>35.700000000000003</v>
      </c>
      <c r="S33" s="84">
        <v>21.6</v>
      </c>
      <c r="T33" s="309">
        <v>-14.100000000000001</v>
      </c>
      <c r="U33" s="311" t="s">
        <v>72</v>
      </c>
      <c r="V33" s="59">
        <v>35.700000000000003</v>
      </c>
      <c r="W33" s="84">
        <v>17</v>
      </c>
      <c r="X33" s="309">
        <f>-V33+W33</f>
        <v>-18.700000000000003</v>
      </c>
      <c r="Y33" s="399" t="s">
        <v>72</v>
      </c>
    </row>
    <row r="34" spans="3:25" ht="16.5" x14ac:dyDescent="0.15">
      <c r="C34" s="350"/>
      <c r="D34" s="348"/>
      <c r="E34" s="344" t="s">
        <v>58</v>
      </c>
      <c r="F34" s="50">
        <v>0.22</v>
      </c>
      <c r="G34" s="56">
        <v>0.19</v>
      </c>
      <c r="H34" s="322"/>
      <c r="I34" s="323"/>
      <c r="J34" s="50">
        <v>0.22</v>
      </c>
      <c r="K34" s="56">
        <v>0.33</v>
      </c>
      <c r="L34" s="322"/>
      <c r="M34" s="323"/>
      <c r="N34" s="50">
        <v>0.22</v>
      </c>
      <c r="O34" s="56">
        <v>0.11</v>
      </c>
      <c r="P34" s="322"/>
      <c r="Q34" s="323"/>
      <c r="R34" s="50">
        <v>0.22</v>
      </c>
      <c r="S34" s="56">
        <v>0.13</v>
      </c>
      <c r="T34" s="322"/>
      <c r="U34" s="323"/>
      <c r="V34" s="50">
        <v>0.22</v>
      </c>
      <c r="W34" s="56">
        <v>0.1</v>
      </c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0.19999999999999857</v>
      </c>
      <c r="H37" s="17">
        <v>-12.8</v>
      </c>
      <c r="I37" s="58" t="s">
        <v>89</v>
      </c>
      <c r="J37" s="52">
        <v>13</v>
      </c>
      <c r="K37" s="61">
        <v>9.999999999999859E-2</v>
      </c>
      <c r="L37" s="17">
        <v>-12.900000000000002</v>
      </c>
      <c r="M37" s="58" t="s">
        <v>89</v>
      </c>
      <c r="N37" s="52">
        <v>13</v>
      </c>
      <c r="O37" s="61">
        <v>0.30000000000000215</v>
      </c>
      <c r="P37" s="17">
        <v>-12.699999999999998</v>
      </c>
      <c r="Q37" s="58" t="s">
        <v>89</v>
      </c>
      <c r="R37" s="52">
        <v>13</v>
      </c>
      <c r="S37" s="61">
        <v>0.4</v>
      </c>
      <c r="T37" s="17">
        <v>-12.6</v>
      </c>
      <c r="U37" s="58" t="s">
        <v>89</v>
      </c>
      <c r="V37" s="52">
        <v>13</v>
      </c>
      <c r="W37" s="61">
        <v>0.4</v>
      </c>
      <c r="X37" s="17">
        <v>-12.6</v>
      </c>
      <c r="Y37" s="211" t="s">
        <v>89</v>
      </c>
    </row>
    <row r="38" spans="3:25" ht="17.25" thickBot="1" x14ac:dyDescent="0.2">
      <c r="C38" s="351"/>
      <c r="D38" s="357" t="s">
        <v>20</v>
      </c>
      <c r="E38" s="358"/>
      <c r="F38" s="2">
        <f>SUM(F29,F31,F33,F37)</f>
        <v>146.89999999999998</v>
      </c>
      <c r="G38" s="3">
        <f t="shared" ref="G38:H38" si="10">SUM(G29,G31,G33,G37)</f>
        <v>89.100000000000009</v>
      </c>
      <c r="H38" s="3">
        <f t="shared" si="10"/>
        <v>-57.8</v>
      </c>
      <c r="I38" s="25"/>
      <c r="J38" s="2">
        <f>SUM(J29,J31,J33,J37)</f>
        <v>146.89999999999998</v>
      </c>
      <c r="K38" s="3">
        <f t="shared" ref="K38:L38" si="11">SUM(K29,K31,K33,K37)</f>
        <v>112.19999999999999</v>
      </c>
      <c r="L38" s="3">
        <f t="shared" si="11"/>
        <v>-34.700000000000003</v>
      </c>
      <c r="M38" s="25"/>
      <c r="N38" s="2">
        <f>SUM(N29,N31,N33,N37)</f>
        <v>146.89999999999998</v>
      </c>
      <c r="O38" s="3">
        <f t="shared" ref="O38:P38" si="12">SUM(O29,O31,O33,O37)</f>
        <v>76.899999999999991</v>
      </c>
      <c r="P38" s="3">
        <f t="shared" si="12"/>
        <v>-70</v>
      </c>
      <c r="Q38" s="25"/>
      <c r="R38" s="2">
        <f>SUM(R29,R31,R33,R37)</f>
        <v>146.89999999999998</v>
      </c>
      <c r="S38" s="3">
        <f t="shared" ref="S38:T38" si="13">SUM(S29,S31,S33,S37)</f>
        <v>80.400000000000006</v>
      </c>
      <c r="T38" s="3">
        <f t="shared" si="13"/>
        <v>-66.5</v>
      </c>
      <c r="U38" s="25"/>
      <c r="V38" s="2">
        <f>SUM(V29,V31,V33,V37)</f>
        <v>146.89999999999998</v>
      </c>
      <c r="W38" s="3">
        <f t="shared" ref="W38:X38" si="14">SUM(W29,W31,W33,W37)</f>
        <v>75.5</v>
      </c>
      <c r="X38" s="3">
        <f t="shared" si="14"/>
        <v>-71.399999999999991</v>
      </c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45251</v>
      </c>
      <c r="G40" s="305"/>
      <c r="H40" s="305"/>
      <c r="I40" s="306"/>
      <c r="J40" s="304">
        <v>45252</v>
      </c>
      <c r="K40" s="305"/>
      <c r="L40" s="305"/>
      <c r="M40" s="306"/>
      <c r="N40" s="304">
        <v>45253</v>
      </c>
      <c r="O40" s="305"/>
      <c r="P40" s="305"/>
      <c r="Q40" s="306"/>
      <c r="R40" s="304">
        <v>45255</v>
      </c>
      <c r="S40" s="305"/>
      <c r="T40" s="305"/>
      <c r="U40" s="306"/>
      <c r="V40" s="304">
        <v>45256</v>
      </c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20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0</v>
      </c>
      <c r="W42" s="307">
        <v>0</v>
      </c>
      <c r="X42" s="309">
        <v>0</v>
      </c>
      <c r="Y42" s="399"/>
    </row>
    <row r="43" spans="3:25" ht="17.25" thickBot="1" x14ac:dyDescent="0.2">
      <c r="C43" s="375"/>
      <c r="D43" s="376"/>
      <c r="E43" s="343"/>
      <c r="F43" s="42">
        <v>206.1</v>
      </c>
      <c r="G43" s="308"/>
      <c r="H43" s="310"/>
      <c r="I43" s="312"/>
      <c r="J43" s="42">
        <v>206.1</v>
      </c>
      <c r="K43" s="308"/>
      <c r="L43" s="310"/>
      <c r="M43" s="312"/>
      <c r="N43" s="42">
        <v>196.7</v>
      </c>
      <c r="O43" s="308"/>
      <c r="P43" s="310"/>
      <c r="Q43" s="312"/>
      <c r="R43" s="42">
        <v>197.7</v>
      </c>
      <c r="S43" s="308"/>
      <c r="T43" s="310"/>
      <c r="U43" s="312"/>
      <c r="V43" s="42">
        <v>197.4</v>
      </c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45251</v>
      </c>
      <c r="G45" s="305"/>
      <c r="H45" s="305"/>
      <c r="I45" s="306"/>
      <c r="J45" s="304">
        <v>45252</v>
      </c>
      <c r="K45" s="305"/>
      <c r="L45" s="305"/>
      <c r="M45" s="306"/>
      <c r="N45" s="304">
        <v>45253</v>
      </c>
      <c r="O45" s="305"/>
      <c r="P45" s="305"/>
      <c r="Q45" s="306"/>
      <c r="R45" s="304">
        <v>45255</v>
      </c>
      <c r="S45" s="305"/>
      <c r="T45" s="305"/>
      <c r="U45" s="306"/>
      <c r="V45" s="304">
        <v>45256</v>
      </c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205" t="s">
        <v>76</v>
      </c>
    </row>
    <row r="47" spans="3:25" ht="16.5" x14ac:dyDescent="0.15">
      <c r="C47" s="325"/>
      <c r="D47" s="326"/>
      <c r="E47" s="335" t="s">
        <v>56</v>
      </c>
      <c r="F47" s="51">
        <v>24.8</v>
      </c>
      <c r="G47" s="307">
        <v>28.4</v>
      </c>
      <c r="H47" s="309">
        <v>3.5999999999999979</v>
      </c>
      <c r="I47" s="311" t="s">
        <v>66</v>
      </c>
      <c r="J47" s="51">
        <v>24.8</v>
      </c>
      <c r="K47" s="307">
        <v>28.4</v>
      </c>
      <c r="L47" s="309">
        <v>3.5999999999999979</v>
      </c>
      <c r="M47" s="311" t="s">
        <v>66</v>
      </c>
      <c r="N47" s="51">
        <v>26.2</v>
      </c>
      <c r="O47" s="307">
        <v>28.4</v>
      </c>
      <c r="P47" s="309">
        <v>2.1999999999999993</v>
      </c>
      <c r="Q47" s="311" t="s">
        <v>66</v>
      </c>
      <c r="R47" s="51">
        <v>26.2</v>
      </c>
      <c r="S47" s="307">
        <v>30.5</v>
      </c>
      <c r="T47" s="309">
        <v>4.3000000000000007</v>
      </c>
      <c r="U47" s="311" t="s">
        <v>66</v>
      </c>
      <c r="V47" s="51">
        <v>28.6</v>
      </c>
      <c r="W47" s="307">
        <v>32.9</v>
      </c>
      <c r="X47" s="309">
        <v>4.2999999999999972</v>
      </c>
      <c r="Y47" s="399" t="s">
        <v>66</v>
      </c>
    </row>
    <row r="48" spans="3:25" ht="17.25" thickBot="1" x14ac:dyDescent="0.2">
      <c r="C48" s="333"/>
      <c r="D48" s="334"/>
      <c r="E48" s="336"/>
      <c r="F48" s="60">
        <v>0.7</v>
      </c>
      <c r="G48" s="308"/>
      <c r="H48" s="310"/>
      <c r="I48" s="312"/>
      <c r="J48" s="60">
        <v>0.7</v>
      </c>
      <c r="K48" s="308"/>
      <c r="L48" s="310"/>
      <c r="M48" s="312"/>
      <c r="N48" s="60">
        <v>0.69</v>
      </c>
      <c r="O48" s="308"/>
      <c r="P48" s="310"/>
      <c r="Q48" s="312"/>
      <c r="R48" s="60">
        <v>0.69</v>
      </c>
      <c r="S48" s="308"/>
      <c r="T48" s="310"/>
      <c r="U48" s="312"/>
      <c r="V48" s="60">
        <v>0.67</v>
      </c>
      <c r="W48" s="308"/>
      <c r="X48" s="310"/>
      <c r="Y48" s="400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45251</v>
      </c>
      <c r="G50" s="305"/>
      <c r="H50" s="305"/>
      <c r="I50" s="306"/>
      <c r="J50" s="304">
        <v>45252</v>
      </c>
      <c r="K50" s="305"/>
      <c r="L50" s="305"/>
      <c r="M50" s="306"/>
      <c r="N50" s="304">
        <v>45253</v>
      </c>
      <c r="O50" s="305"/>
      <c r="P50" s="305"/>
      <c r="Q50" s="306"/>
      <c r="R50" s="304">
        <v>45255</v>
      </c>
      <c r="S50" s="305"/>
      <c r="T50" s="305"/>
      <c r="U50" s="306"/>
      <c r="V50" s="304">
        <v>45256</v>
      </c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218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219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21.8</v>
      </c>
      <c r="H53" s="68" t="s">
        <v>77</v>
      </c>
      <c r="I53" s="69" t="s">
        <v>69</v>
      </c>
      <c r="J53" s="66">
        <v>0</v>
      </c>
      <c r="K53" s="73">
        <v>20.100000000000001</v>
      </c>
      <c r="L53" s="68" t="s">
        <v>77</v>
      </c>
      <c r="M53" s="69" t="s">
        <v>69</v>
      </c>
      <c r="N53" s="66">
        <v>0</v>
      </c>
      <c r="O53" s="73">
        <v>20</v>
      </c>
      <c r="P53" s="68" t="s">
        <v>77</v>
      </c>
      <c r="Q53" s="69" t="s">
        <v>69</v>
      </c>
      <c r="R53" s="66">
        <v>0</v>
      </c>
      <c r="S53" s="73">
        <v>21.8</v>
      </c>
      <c r="T53" s="68" t="s">
        <v>77</v>
      </c>
      <c r="U53" s="69" t="s">
        <v>69</v>
      </c>
      <c r="V53" s="66">
        <v>0</v>
      </c>
      <c r="W53" s="73">
        <v>21.1</v>
      </c>
      <c r="X53" s="68" t="s">
        <v>77</v>
      </c>
      <c r="Y53" s="220" t="s">
        <v>69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&amp;"メイリオ,ボールド"&amp;22日別の優先給電ルールに基づく抑制、調整状況（2023年11月）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B48A1-99CD-4714-99AF-D96211E3BD8C}">
  <sheetPr>
    <tabColor rgb="FFFFC000"/>
  </sheetPr>
  <dimension ref="B1:O69"/>
  <sheetViews>
    <sheetView showGridLines="0" view="pageBreakPreview" zoomScale="85" zoomScaleNormal="70" zoomScaleSheetLayoutView="85" workbookViewId="0">
      <selection activeCell="O5" sqref="O5:O21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0" t="s">
        <v>96</v>
      </c>
      <c r="G2" s="302"/>
      <c r="H2" s="300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45262</v>
      </c>
      <c r="G3" s="92" t="s">
        <v>100</v>
      </c>
      <c r="H3" s="93">
        <v>45270</v>
      </c>
      <c r="I3" s="92" t="s">
        <v>147</v>
      </c>
      <c r="J3" s="93">
        <v>45273</v>
      </c>
      <c r="K3" s="92" t="s">
        <v>100</v>
      </c>
      <c r="L3" s="93"/>
      <c r="M3" s="92"/>
      <c r="N3" s="93"/>
      <c r="O3" s="92"/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/>
      <c r="M4" s="97"/>
      <c r="N4" s="98"/>
      <c r="O4" s="97"/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96.6</v>
      </c>
      <c r="G5" s="269" t="s">
        <v>110</v>
      </c>
      <c r="H5" s="102">
        <v>93.8</v>
      </c>
      <c r="I5" s="269" t="s">
        <v>110</v>
      </c>
      <c r="J5" s="102">
        <v>107.8</v>
      </c>
      <c r="K5" s="269" t="s">
        <v>110</v>
      </c>
      <c r="L5" s="102"/>
      <c r="M5" s="269"/>
      <c r="N5" s="102"/>
      <c r="O5" s="269"/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109.2</v>
      </c>
      <c r="G6" s="270"/>
      <c r="H6" s="106">
        <v>116.7</v>
      </c>
      <c r="I6" s="270"/>
      <c r="J6" s="106">
        <v>152.6</v>
      </c>
      <c r="K6" s="270"/>
      <c r="L6" s="106"/>
      <c r="M6" s="270"/>
      <c r="N6" s="106"/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295.7</v>
      </c>
      <c r="G7" s="270"/>
      <c r="H7" s="110">
        <v>298</v>
      </c>
      <c r="I7" s="270"/>
      <c r="J7" s="110">
        <v>297.60000000000002</v>
      </c>
      <c r="K7" s="270"/>
      <c r="L7" s="110"/>
      <c r="M7" s="270"/>
      <c r="N7" s="110"/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14.6</v>
      </c>
      <c r="G8" s="270"/>
      <c r="H8" s="114">
        <v>14.1</v>
      </c>
      <c r="I8" s="270"/>
      <c r="J8" s="114">
        <v>18.300000000000317</v>
      </c>
      <c r="K8" s="270"/>
      <c r="L8" s="114"/>
      <c r="M8" s="270"/>
      <c r="N8" s="114"/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14.5</v>
      </c>
      <c r="G9" s="270"/>
      <c r="H9" s="118">
        <v>16.3</v>
      </c>
      <c r="I9" s="270"/>
      <c r="J9" s="118">
        <v>16.3</v>
      </c>
      <c r="K9" s="270"/>
      <c r="L9" s="118"/>
      <c r="M9" s="270"/>
      <c r="N9" s="118"/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32.799999999999997</v>
      </c>
      <c r="G10" s="270"/>
      <c r="H10" s="122">
        <v>37.299999999999997</v>
      </c>
      <c r="I10" s="270"/>
      <c r="J10" s="122">
        <v>38.799999999999997</v>
      </c>
      <c r="K10" s="270"/>
      <c r="L10" s="122"/>
      <c r="M10" s="270"/>
      <c r="N10" s="122"/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27.3</v>
      </c>
      <c r="G11" s="270"/>
      <c r="H11" s="126">
        <v>26.7</v>
      </c>
      <c r="I11" s="270"/>
      <c r="J11" s="126">
        <v>26.5</v>
      </c>
      <c r="K11" s="270"/>
      <c r="L11" s="126"/>
      <c r="M11" s="270"/>
      <c r="N11" s="126"/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717.3</v>
      </c>
      <c r="G12" s="270"/>
      <c r="H12" s="129">
        <v>716.8</v>
      </c>
      <c r="I12" s="270"/>
      <c r="J12" s="129">
        <v>750.3</v>
      </c>
      <c r="K12" s="270"/>
      <c r="L12" s="129"/>
      <c r="M12" s="270"/>
      <c r="N12" s="129"/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5.2</v>
      </c>
      <c r="G13" s="270"/>
      <c r="H13" s="129">
        <v>2.4</v>
      </c>
      <c r="I13" s="270"/>
      <c r="J13" s="129">
        <v>16.100000000000001</v>
      </c>
      <c r="K13" s="270"/>
      <c r="L13" s="129"/>
      <c r="M13" s="270"/>
      <c r="N13" s="129"/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156.1</v>
      </c>
      <c r="G14" s="270"/>
      <c r="H14" s="133">
        <v>175.2</v>
      </c>
      <c r="I14" s="270"/>
      <c r="J14" s="133">
        <v>58.1</v>
      </c>
      <c r="K14" s="270"/>
      <c r="L14" s="133"/>
      <c r="M14" s="270"/>
      <c r="N14" s="133"/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1469.3</v>
      </c>
      <c r="G15" s="270"/>
      <c r="H15" s="135">
        <v>1497.3</v>
      </c>
      <c r="I15" s="270"/>
      <c r="J15" s="135">
        <v>1482.4</v>
      </c>
      <c r="K15" s="270"/>
      <c r="L15" s="135"/>
      <c r="M15" s="270"/>
      <c r="N15" s="135"/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896.6</v>
      </c>
      <c r="G16" s="270"/>
      <c r="H16" s="140">
        <v>755</v>
      </c>
      <c r="I16" s="270"/>
      <c r="J16" s="140">
        <v>905</v>
      </c>
      <c r="K16" s="270"/>
      <c r="L16" s="140"/>
      <c r="M16" s="270"/>
      <c r="N16" s="140"/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-227.1</v>
      </c>
      <c r="G17" s="270"/>
      <c r="H17" s="143">
        <v>-227.1</v>
      </c>
      <c r="I17" s="270"/>
      <c r="J17" s="143">
        <v>-227.1</v>
      </c>
      <c r="K17" s="270"/>
      <c r="L17" s="143"/>
      <c r="M17" s="270"/>
      <c r="N17" s="143"/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-2.5</v>
      </c>
      <c r="G18" s="270"/>
      <c r="H18" s="146">
        <v>-2.5</v>
      </c>
      <c r="I18" s="270"/>
      <c r="J18" s="146">
        <v>-2.5</v>
      </c>
      <c r="K18" s="270"/>
      <c r="L18" s="146"/>
      <c r="M18" s="270"/>
      <c r="N18" s="146"/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-209</v>
      </c>
      <c r="G19" s="270"/>
      <c r="H19" s="149">
        <v>-211</v>
      </c>
      <c r="I19" s="270"/>
      <c r="J19" s="149">
        <v>-252.3</v>
      </c>
      <c r="K19" s="270"/>
      <c r="L19" s="149"/>
      <c r="M19" s="270"/>
      <c r="N19" s="149"/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/>
      <c r="M20" s="270"/>
      <c r="N20" s="152"/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1335.2</v>
      </c>
      <c r="G21" s="271"/>
      <c r="H21" s="154">
        <v>1195.5999999999999</v>
      </c>
      <c r="I21" s="271"/>
      <c r="J21" s="154">
        <v>1386.8999999999999</v>
      </c>
      <c r="K21" s="271"/>
      <c r="L21" s="154"/>
      <c r="M21" s="271"/>
      <c r="N21" s="154"/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/>
      <c r="M22" s="97"/>
      <c r="N22" s="98"/>
      <c r="O22" s="97"/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1469.3</v>
      </c>
      <c r="G23" s="252"/>
      <c r="H23" s="159">
        <v>1497.3</v>
      </c>
      <c r="I23" s="252"/>
      <c r="J23" s="159">
        <v>1482.4</v>
      </c>
      <c r="K23" s="252"/>
      <c r="L23" s="159"/>
      <c r="M23" s="252"/>
      <c r="N23" s="159"/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1335.2</v>
      </c>
      <c r="G24" s="253"/>
      <c r="H24" s="161">
        <v>1195.5999999999999</v>
      </c>
      <c r="I24" s="253"/>
      <c r="J24" s="161">
        <v>1386.8999999999999</v>
      </c>
      <c r="K24" s="253"/>
      <c r="L24" s="161"/>
      <c r="M24" s="253"/>
      <c r="N24" s="161"/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134.09999999999991</v>
      </c>
      <c r="G25" s="254"/>
      <c r="H25" s="164">
        <v>301.70000000000005</v>
      </c>
      <c r="I25" s="254"/>
      <c r="J25" s="164">
        <v>95.500000000000227</v>
      </c>
      <c r="K25" s="254"/>
      <c r="L25" s="164"/>
      <c r="M25" s="254"/>
      <c r="N25" s="164"/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1469.3</v>
      </c>
      <c r="H57" s="194">
        <f>SUM(H5:H14)</f>
        <v>1497.3</v>
      </c>
      <c r="J57" s="194">
        <f>SUM(J5:J14)</f>
        <v>1482.4</v>
      </c>
      <c r="L57" s="194">
        <f>SUM(L5:L14)</f>
        <v>0</v>
      </c>
      <c r="N57" s="194">
        <f>SUM(N5:N14)</f>
        <v>0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1335.2</v>
      </c>
      <c r="H59" s="195">
        <f>H16-H17-H18-H19-H20</f>
        <v>1195.5999999999999</v>
      </c>
      <c r="J59" s="195">
        <f>J16-J17-J18-J19-J20</f>
        <v>1386.8999999999999</v>
      </c>
      <c r="L59" s="195">
        <f>L16-L17-L18-L19-L20</f>
        <v>0</v>
      </c>
      <c r="N59" s="195">
        <f>N16-N17-N18-N19-N20</f>
        <v>0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日別の需給状況・再エネ出力抑制の必要性（2023年12月）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C3189-F69E-4A4E-BBD5-DE046C8EA7C1}">
  <sheetPr>
    <tabColor rgb="FFFFC000"/>
    <pageSetUpPr fitToPage="1"/>
  </sheetPr>
  <dimension ref="A1:Z57"/>
  <sheetViews>
    <sheetView showGridLines="0" view="pageBreakPreview" zoomScale="70" zoomScaleNormal="55" zoomScaleSheetLayoutView="70" workbookViewId="0">
      <selection activeCell="Q25" sqref="Q25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6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6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6" ht="18" thickTop="1" thickBot="1" x14ac:dyDescent="0.2">
      <c r="C3" s="362" t="s">
        <v>46</v>
      </c>
      <c r="D3" s="363"/>
      <c r="E3" s="364"/>
      <c r="F3" s="314">
        <v>45262</v>
      </c>
      <c r="G3" s="315"/>
      <c r="H3" s="315"/>
      <c r="I3" s="316"/>
      <c r="J3" s="314">
        <v>45270</v>
      </c>
      <c r="K3" s="315"/>
      <c r="L3" s="315"/>
      <c r="M3" s="316"/>
      <c r="N3" s="314">
        <v>45273</v>
      </c>
      <c r="O3" s="315"/>
      <c r="P3" s="315"/>
      <c r="Q3" s="316"/>
      <c r="R3" s="314"/>
      <c r="S3" s="315"/>
      <c r="T3" s="315"/>
      <c r="U3" s="316"/>
      <c r="V3" s="314"/>
      <c r="W3" s="315"/>
      <c r="X3" s="315"/>
      <c r="Y3" s="403"/>
    </row>
    <row r="4" spans="3:26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/>
      <c r="S4" s="13"/>
      <c r="T4" s="14"/>
      <c r="U4" s="15"/>
      <c r="V4" s="12"/>
      <c r="W4" s="13"/>
      <c r="X4" s="14"/>
      <c r="Y4" s="205"/>
    </row>
    <row r="5" spans="3:26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f>G5-F5</f>
        <v>0</v>
      </c>
      <c r="I5" s="54"/>
      <c r="J5" s="52">
        <v>32.700000000000003</v>
      </c>
      <c r="K5" s="61">
        <v>32.700000000000003</v>
      </c>
      <c r="L5" s="17">
        <f>K5-J5</f>
        <v>0</v>
      </c>
      <c r="M5" s="54"/>
      <c r="N5" s="52">
        <v>32.700000000000003</v>
      </c>
      <c r="O5" s="61">
        <v>32.700000000000003</v>
      </c>
      <c r="P5" s="17">
        <f>O5-N5</f>
        <v>0</v>
      </c>
      <c r="Q5" s="54"/>
      <c r="R5" s="52"/>
      <c r="S5" s="61"/>
      <c r="T5" s="17"/>
      <c r="U5" s="54"/>
      <c r="V5" s="52"/>
      <c r="W5" s="61"/>
      <c r="X5" s="17"/>
      <c r="Y5" s="206"/>
    </row>
    <row r="6" spans="3:26" ht="16.5" x14ac:dyDescent="0.15">
      <c r="C6" s="366"/>
      <c r="D6" s="369"/>
      <c r="E6" s="16" t="s">
        <v>2</v>
      </c>
      <c r="F6" s="52">
        <v>8.8000000000000007</v>
      </c>
      <c r="G6" s="61">
        <v>8.8000000000000007</v>
      </c>
      <c r="H6" s="17">
        <f t="shared" ref="H6:H8" si="0">G6-F6</f>
        <v>0</v>
      </c>
      <c r="I6" s="54"/>
      <c r="J6" s="52">
        <v>8.8000000000000007</v>
      </c>
      <c r="K6" s="61">
        <v>8.8000000000000007</v>
      </c>
      <c r="L6" s="17">
        <f t="shared" ref="L6:L8" si="1">K6-J6</f>
        <v>0</v>
      </c>
      <c r="M6" s="54"/>
      <c r="N6" s="52">
        <v>8.8000000000000007</v>
      </c>
      <c r="O6" s="61">
        <v>8.8000000000000007</v>
      </c>
      <c r="P6" s="17">
        <f t="shared" ref="P6:P8" si="2">O6-N6</f>
        <v>0</v>
      </c>
      <c r="Q6" s="54"/>
      <c r="R6" s="52"/>
      <c r="S6" s="61"/>
      <c r="T6" s="17"/>
      <c r="U6" s="54"/>
      <c r="V6" s="52"/>
      <c r="W6" s="61"/>
      <c r="X6" s="17"/>
      <c r="Y6" s="206"/>
    </row>
    <row r="7" spans="3:26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f t="shared" si="0"/>
        <v>0</v>
      </c>
      <c r="I7" s="54"/>
      <c r="J7" s="52">
        <v>0</v>
      </c>
      <c r="K7" s="61">
        <v>0</v>
      </c>
      <c r="L7" s="17">
        <f t="shared" si="1"/>
        <v>0</v>
      </c>
      <c r="M7" s="54"/>
      <c r="N7" s="52">
        <v>11</v>
      </c>
      <c r="O7" s="61">
        <v>11</v>
      </c>
      <c r="P7" s="17">
        <f t="shared" si="2"/>
        <v>0</v>
      </c>
      <c r="Q7" s="54"/>
      <c r="R7" s="52"/>
      <c r="S7" s="61"/>
      <c r="T7" s="17"/>
      <c r="U7" s="54"/>
      <c r="V7" s="52"/>
      <c r="W7" s="61"/>
      <c r="X7" s="17"/>
      <c r="Y7" s="206"/>
    </row>
    <row r="8" spans="3:26" ht="16.5" x14ac:dyDescent="0.15">
      <c r="C8" s="367"/>
      <c r="D8" s="369"/>
      <c r="E8" s="18" t="s">
        <v>16</v>
      </c>
      <c r="F8" s="49">
        <v>55.1</v>
      </c>
      <c r="G8" s="53">
        <v>55.1</v>
      </c>
      <c r="H8" s="19">
        <f t="shared" si="0"/>
        <v>0</v>
      </c>
      <c r="I8" s="45"/>
      <c r="J8" s="49">
        <v>52.300000000000004</v>
      </c>
      <c r="K8" s="53">
        <v>52.300000000000004</v>
      </c>
      <c r="L8" s="19">
        <f t="shared" si="1"/>
        <v>0</v>
      </c>
      <c r="M8" s="45"/>
      <c r="N8" s="49">
        <v>55.300000000000004</v>
      </c>
      <c r="O8" s="53">
        <v>55.300000000000004</v>
      </c>
      <c r="P8" s="19">
        <f t="shared" si="2"/>
        <v>0</v>
      </c>
      <c r="Q8" s="45"/>
      <c r="R8" s="49"/>
      <c r="S8" s="53"/>
      <c r="T8" s="19"/>
      <c r="U8" s="45"/>
      <c r="V8" s="49"/>
      <c r="W8" s="53"/>
      <c r="X8" s="19"/>
      <c r="Y8" s="207"/>
    </row>
    <row r="9" spans="3:26" ht="17.25" thickBot="1" x14ac:dyDescent="0.2">
      <c r="C9" s="368"/>
      <c r="D9" s="357" t="s">
        <v>20</v>
      </c>
      <c r="E9" s="358"/>
      <c r="F9" s="2">
        <f>SUM(F5:F8)</f>
        <v>96.6</v>
      </c>
      <c r="G9" s="3">
        <f t="shared" ref="G9:H9" si="3">SUM(G5:G8)</f>
        <v>96.6</v>
      </c>
      <c r="H9" s="3">
        <f t="shared" si="3"/>
        <v>0</v>
      </c>
      <c r="I9" s="20" t="s">
        <v>77</v>
      </c>
      <c r="J9" s="2">
        <f>SUM(J5:J8)</f>
        <v>93.800000000000011</v>
      </c>
      <c r="K9" s="3">
        <f t="shared" ref="K9:L9" si="4">SUM(K5:K8)</f>
        <v>93.800000000000011</v>
      </c>
      <c r="L9" s="3">
        <f t="shared" si="4"/>
        <v>0</v>
      </c>
      <c r="M9" s="20" t="s">
        <v>77</v>
      </c>
      <c r="N9" s="2">
        <f>SUM(N5:N8)</f>
        <v>107.80000000000001</v>
      </c>
      <c r="O9" s="3">
        <f t="shared" ref="O9:P9" si="5">SUM(O5:O8)</f>
        <v>107.80000000000001</v>
      </c>
      <c r="P9" s="3">
        <f t="shared" si="5"/>
        <v>0</v>
      </c>
      <c r="Q9" s="20" t="s">
        <v>77</v>
      </c>
      <c r="R9" s="2"/>
      <c r="S9" s="3"/>
      <c r="T9" s="3"/>
      <c r="U9" s="20"/>
      <c r="V9" s="2"/>
      <c r="W9" s="3"/>
      <c r="X9" s="3"/>
      <c r="Y9" s="208"/>
    </row>
    <row r="10" spans="3:26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6" ht="17.25" thickBot="1" x14ac:dyDescent="0.2">
      <c r="C11" s="329" t="s">
        <v>47</v>
      </c>
      <c r="D11" s="330"/>
      <c r="E11" s="331"/>
      <c r="F11" s="317">
        <v>45262</v>
      </c>
      <c r="G11" s="318"/>
      <c r="H11" s="318"/>
      <c r="I11" s="319"/>
      <c r="J11" s="317">
        <v>45270</v>
      </c>
      <c r="K11" s="318"/>
      <c r="L11" s="318"/>
      <c r="M11" s="319"/>
      <c r="N11" s="317">
        <v>45273</v>
      </c>
      <c r="O11" s="318"/>
      <c r="P11" s="318"/>
      <c r="Q11" s="319"/>
      <c r="R11" s="317"/>
      <c r="S11" s="318"/>
      <c r="T11" s="318"/>
      <c r="U11" s="319"/>
      <c r="V11" s="317"/>
      <c r="W11" s="318"/>
      <c r="X11" s="318"/>
      <c r="Y11" s="402"/>
    </row>
    <row r="12" spans="3:26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/>
      <c r="S12" s="13"/>
      <c r="T12" s="14"/>
      <c r="U12" s="15"/>
      <c r="V12" s="12"/>
      <c r="W12" s="13"/>
      <c r="X12" s="14"/>
      <c r="Y12" s="205"/>
    </row>
    <row r="13" spans="3:26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f t="shared" ref="H13:H20" si="6">G13-F13</f>
        <v>0</v>
      </c>
      <c r="I13" s="58"/>
      <c r="J13" s="52">
        <v>-26.1</v>
      </c>
      <c r="K13" s="61">
        <v>-26.1</v>
      </c>
      <c r="L13" s="17">
        <f t="shared" ref="L13:L20" si="7">K13-J13</f>
        <v>0</v>
      </c>
      <c r="M13" s="58"/>
      <c r="N13" s="52">
        <v>-26.1</v>
      </c>
      <c r="O13" s="61">
        <v>-26.1</v>
      </c>
      <c r="P13" s="17">
        <f t="shared" ref="P13:P20" si="8">O13-N13</f>
        <v>0</v>
      </c>
      <c r="Q13" s="58"/>
      <c r="R13" s="52"/>
      <c r="S13" s="61"/>
      <c r="T13" s="17"/>
      <c r="U13" s="58"/>
      <c r="V13" s="52"/>
      <c r="W13" s="61"/>
      <c r="X13" s="17"/>
      <c r="Y13" s="211"/>
      <c r="Z13" s="248"/>
    </row>
    <row r="14" spans="3:26" ht="16.5" x14ac:dyDescent="0.15">
      <c r="C14" s="360"/>
      <c r="D14" s="354"/>
      <c r="E14" s="16" t="s">
        <v>25</v>
      </c>
      <c r="F14" s="52">
        <v>-26.1</v>
      </c>
      <c r="G14" s="61">
        <v>0</v>
      </c>
      <c r="H14" s="17">
        <f t="shared" si="6"/>
        <v>26.1</v>
      </c>
      <c r="I14" s="58" t="s">
        <v>67</v>
      </c>
      <c r="J14" s="52">
        <v>-26.1</v>
      </c>
      <c r="K14" s="61">
        <v>0</v>
      </c>
      <c r="L14" s="17">
        <f t="shared" si="7"/>
        <v>26.1</v>
      </c>
      <c r="M14" s="58" t="s">
        <v>67</v>
      </c>
      <c r="N14" s="52">
        <v>-26.1</v>
      </c>
      <c r="O14" s="61">
        <v>0</v>
      </c>
      <c r="P14" s="17">
        <f t="shared" si="8"/>
        <v>26.1</v>
      </c>
      <c r="Q14" s="58" t="s">
        <v>67</v>
      </c>
      <c r="R14" s="52"/>
      <c r="S14" s="61"/>
      <c r="T14" s="17"/>
      <c r="U14" s="58"/>
      <c r="V14" s="52"/>
      <c r="W14" s="61"/>
      <c r="X14" s="17"/>
      <c r="Y14" s="211"/>
    </row>
    <row r="15" spans="3:26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f t="shared" si="6"/>
        <v>0</v>
      </c>
      <c r="I15" s="58"/>
      <c r="J15" s="52">
        <v>-32.5</v>
      </c>
      <c r="K15" s="61">
        <v>-32.5</v>
      </c>
      <c r="L15" s="17">
        <f t="shared" si="7"/>
        <v>0</v>
      </c>
      <c r="M15" s="58"/>
      <c r="N15" s="52">
        <v>-32.5</v>
      </c>
      <c r="O15" s="61">
        <v>-32.5</v>
      </c>
      <c r="P15" s="17">
        <f t="shared" si="8"/>
        <v>0</v>
      </c>
      <c r="Q15" s="58"/>
      <c r="R15" s="52"/>
      <c r="S15" s="61"/>
      <c r="T15" s="17"/>
      <c r="U15" s="58"/>
      <c r="V15" s="52"/>
      <c r="W15" s="61"/>
      <c r="X15" s="17"/>
      <c r="Y15" s="211"/>
    </row>
    <row r="16" spans="3:26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f t="shared" si="6"/>
        <v>0</v>
      </c>
      <c r="I16" s="58"/>
      <c r="J16" s="52">
        <v>-32.5</v>
      </c>
      <c r="K16" s="61">
        <v>-32.5</v>
      </c>
      <c r="L16" s="17">
        <f t="shared" si="7"/>
        <v>0</v>
      </c>
      <c r="M16" s="58"/>
      <c r="N16" s="52">
        <v>-32.5</v>
      </c>
      <c r="O16" s="61">
        <v>-32.5</v>
      </c>
      <c r="P16" s="17">
        <f t="shared" si="8"/>
        <v>0</v>
      </c>
      <c r="Q16" s="58"/>
      <c r="R16" s="52"/>
      <c r="S16" s="61"/>
      <c r="T16" s="17"/>
      <c r="U16" s="58"/>
      <c r="V16" s="52"/>
      <c r="W16" s="61"/>
      <c r="X16" s="17"/>
      <c r="Y16" s="21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-34</v>
      </c>
      <c r="H17" s="17">
        <f t="shared" si="6"/>
        <v>0</v>
      </c>
      <c r="I17" s="63"/>
      <c r="J17" s="52">
        <v>-34</v>
      </c>
      <c r="K17" s="61">
        <v>-34</v>
      </c>
      <c r="L17" s="17">
        <f t="shared" si="7"/>
        <v>0</v>
      </c>
      <c r="M17" s="63"/>
      <c r="N17" s="52">
        <v>-34</v>
      </c>
      <c r="O17" s="61">
        <v>-34</v>
      </c>
      <c r="P17" s="17">
        <f t="shared" si="8"/>
        <v>0</v>
      </c>
      <c r="Q17" s="63"/>
      <c r="R17" s="52"/>
      <c r="S17" s="61"/>
      <c r="T17" s="17"/>
      <c r="U17" s="63"/>
      <c r="V17" s="52"/>
      <c r="W17" s="61"/>
      <c r="X17" s="17"/>
      <c r="Y17" s="21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f t="shared" si="6"/>
        <v>0</v>
      </c>
      <c r="I18" s="58"/>
      <c r="J18" s="52">
        <v>-34</v>
      </c>
      <c r="K18" s="61">
        <v>-34</v>
      </c>
      <c r="L18" s="17">
        <f t="shared" si="7"/>
        <v>0</v>
      </c>
      <c r="M18" s="58"/>
      <c r="N18" s="52">
        <v>-34</v>
      </c>
      <c r="O18" s="61">
        <v>-34</v>
      </c>
      <c r="P18" s="17">
        <f t="shared" si="8"/>
        <v>0</v>
      </c>
      <c r="Q18" s="58"/>
      <c r="R18" s="52"/>
      <c r="S18" s="61"/>
      <c r="T18" s="17"/>
      <c r="U18" s="58"/>
      <c r="V18" s="52"/>
      <c r="W18" s="61"/>
      <c r="X18" s="17"/>
      <c r="Y18" s="211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f t="shared" si="6"/>
        <v>0</v>
      </c>
      <c r="I19" s="58"/>
      <c r="J19" s="52">
        <v>-34</v>
      </c>
      <c r="K19" s="61">
        <v>-34</v>
      </c>
      <c r="L19" s="17">
        <f t="shared" si="7"/>
        <v>0</v>
      </c>
      <c r="M19" s="58"/>
      <c r="N19" s="52">
        <v>-34</v>
      </c>
      <c r="O19" s="61">
        <v>-34</v>
      </c>
      <c r="P19" s="17">
        <f t="shared" si="8"/>
        <v>0</v>
      </c>
      <c r="Q19" s="58"/>
      <c r="R19" s="52"/>
      <c r="S19" s="61"/>
      <c r="T19" s="17"/>
      <c r="U19" s="58"/>
      <c r="V19" s="52"/>
      <c r="W19" s="61"/>
      <c r="X19" s="17"/>
      <c r="Y19" s="21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f t="shared" si="6"/>
        <v>0</v>
      </c>
      <c r="I20" s="63"/>
      <c r="J20" s="52">
        <v>-34</v>
      </c>
      <c r="K20" s="61">
        <v>-34</v>
      </c>
      <c r="L20" s="17">
        <f t="shared" si="7"/>
        <v>0</v>
      </c>
      <c r="M20" s="63"/>
      <c r="N20" s="52">
        <v>-34</v>
      </c>
      <c r="O20" s="61">
        <v>-34</v>
      </c>
      <c r="P20" s="17">
        <f t="shared" si="8"/>
        <v>0</v>
      </c>
      <c r="Q20" s="63"/>
      <c r="R20" s="52"/>
      <c r="S20" s="61"/>
      <c r="T20" s="17"/>
      <c r="U20" s="63"/>
      <c r="V20" s="52"/>
      <c r="W20" s="61"/>
      <c r="X20" s="17"/>
      <c r="Y20" s="213"/>
    </row>
    <row r="21" spans="3:25" ht="17.25" thickBot="1" x14ac:dyDescent="0.2">
      <c r="C21" s="361"/>
      <c r="D21" s="357" t="s">
        <v>20</v>
      </c>
      <c r="E21" s="358"/>
      <c r="F21" s="2">
        <f>SUM(F13:F20)</f>
        <v>-253.2</v>
      </c>
      <c r="G21" s="3">
        <f t="shared" ref="G21:H21" si="9">SUM(G13:G20)</f>
        <v>-227.1</v>
      </c>
      <c r="H21" s="3">
        <f t="shared" si="9"/>
        <v>26.1</v>
      </c>
      <c r="I21" s="25" t="s">
        <v>77</v>
      </c>
      <c r="J21" s="2">
        <f>SUM(J13:J20)</f>
        <v>-253.2</v>
      </c>
      <c r="K21" s="3">
        <f t="shared" ref="K21:L21" si="10">SUM(K13:K20)</f>
        <v>-227.1</v>
      </c>
      <c r="L21" s="3">
        <f t="shared" si="10"/>
        <v>26.1</v>
      </c>
      <c r="M21" s="25" t="s">
        <v>77</v>
      </c>
      <c r="N21" s="2">
        <f>SUM(N13:N20)</f>
        <v>-253.2</v>
      </c>
      <c r="O21" s="3">
        <f t="shared" ref="O21:P21" si="11">SUM(O13:O20)</f>
        <v>-227.1</v>
      </c>
      <c r="P21" s="3">
        <f t="shared" si="11"/>
        <v>26.1</v>
      </c>
      <c r="Q21" s="25" t="s">
        <v>77</v>
      </c>
      <c r="R21" s="2"/>
      <c r="S21" s="3"/>
      <c r="T21" s="3"/>
      <c r="U21" s="25"/>
      <c r="V21" s="2"/>
      <c r="W21" s="3"/>
      <c r="X21" s="3"/>
      <c r="Y21" s="214"/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45262</v>
      </c>
      <c r="G23" s="318"/>
      <c r="H23" s="318"/>
      <c r="I23" s="319"/>
      <c r="J23" s="317">
        <v>45270</v>
      </c>
      <c r="K23" s="318"/>
      <c r="L23" s="318"/>
      <c r="M23" s="319"/>
      <c r="N23" s="317">
        <v>45273</v>
      </c>
      <c r="O23" s="318"/>
      <c r="P23" s="318"/>
      <c r="Q23" s="319"/>
      <c r="R23" s="317"/>
      <c r="S23" s="318"/>
      <c r="T23" s="318"/>
      <c r="U23" s="319"/>
      <c r="V23" s="317"/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/>
      <c r="S24" s="13"/>
      <c r="T24" s="14"/>
      <c r="U24" s="15"/>
      <c r="V24" s="12"/>
      <c r="W24" s="13"/>
      <c r="X24" s="14"/>
      <c r="Y24" s="205"/>
    </row>
    <row r="25" spans="3:25" ht="17.25" thickBot="1" x14ac:dyDescent="0.2">
      <c r="C25" s="370"/>
      <c r="D25" s="371"/>
      <c r="E25" s="373"/>
      <c r="F25" s="43">
        <v>-5</v>
      </c>
      <c r="G25" s="55">
        <v>-2.5</v>
      </c>
      <c r="H25" s="26">
        <f t="shared" ref="H25" si="12">G25-F25</f>
        <v>2.5</v>
      </c>
      <c r="I25" s="44" t="s">
        <v>67</v>
      </c>
      <c r="J25" s="43">
        <v>-5</v>
      </c>
      <c r="K25" s="55">
        <v>-2.5</v>
      </c>
      <c r="L25" s="26">
        <f t="shared" ref="L25" si="13">K25-J25</f>
        <v>2.5</v>
      </c>
      <c r="M25" s="44" t="s">
        <v>67</v>
      </c>
      <c r="N25" s="43">
        <v>-5</v>
      </c>
      <c r="O25" s="55">
        <v>-2.5</v>
      </c>
      <c r="P25" s="26">
        <f t="shared" ref="P25" si="14">O25-N25</f>
        <v>2.5</v>
      </c>
      <c r="Q25" s="44" t="s">
        <v>67</v>
      </c>
      <c r="R25" s="43"/>
      <c r="S25" s="55"/>
      <c r="T25" s="26"/>
      <c r="U25" s="44"/>
      <c r="V25" s="43"/>
      <c r="W25" s="55"/>
      <c r="X25" s="26"/>
      <c r="Y25" s="215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45262</v>
      </c>
      <c r="G27" s="318"/>
      <c r="H27" s="318"/>
      <c r="I27" s="319"/>
      <c r="J27" s="317">
        <v>45270</v>
      </c>
      <c r="K27" s="318"/>
      <c r="L27" s="318"/>
      <c r="M27" s="319"/>
      <c r="N27" s="317">
        <v>45273</v>
      </c>
      <c r="O27" s="318"/>
      <c r="P27" s="318"/>
      <c r="Q27" s="319"/>
      <c r="R27" s="317"/>
      <c r="S27" s="318"/>
      <c r="T27" s="318"/>
      <c r="U27" s="319"/>
      <c r="V27" s="317"/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/>
      <c r="S28" s="13"/>
      <c r="T28" s="14"/>
      <c r="U28" s="15"/>
      <c r="V28" s="27"/>
      <c r="W28" s="13"/>
      <c r="X28" s="14"/>
      <c r="Y28" s="205"/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43.8</v>
      </c>
      <c r="H29" s="309">
        <f t="shared" ref="H29:H34" si="15">G29-F29</f>
        <v>0</v>
      </c>
      <c r="I29" s="311"/>
      <c r="J29" s="59">
        <v>43.8</v>
      </c>
      <c r="K29" s="320">
        <v>43.8</v>
      </c>
      <c r="L29" s="309">
        <f t="shared" ref="L29:L34" si="16">K29-J29</f>
        <v>0</v>
      </c>
      <c r="M29" s="311"/>
      <c r="N29" s="59">
        <v>43.8</v>
      </c>
      <c r="O29" s="320">
        <v>43.8</v>
      </c>
      <c r="P29" s="309">
        <f t="shared" ref="P29:P34" si="17">O29-N29</f>
        <v>0</v>
      </c>
      <c r="Q29" s="311"/>
      <c r="R29" s="59"/>
      <c r="S29" s="320"/>
      <c r="T29" s="309"/>
      <c r="U29" s="311"/>
      <c r="V29" s="59"/>
      <c r="W29" s="320"/>
      <c r="X29" s="309"/>
      <c r="Y29" s="399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>
        <f t="shared" si="15"/>
        <v>-0.47</v>
      </c>
      <c r="I30" s="323"/>
      <c r="J30" s="57">
        <v>0.47</v>
      </c>
      <c r="K30" s="321">
        <v>0</v>
      </c>
      <c r="L30" s="322">
        <f t="shared" si="16"/>
        <v>-0.47</v>
      </c>
      <c r="M30" s="323"/>
      <c r="N30" s="57">
        <v>0.47</v>
      </c>
      <c r="O30" s="321">
        <v>0</v>
      </c>
      <c r="P30" s="322">
        <f t="shared" si="17"/>
        <v>-0.47</v>
      </c>
      <c r="Q30" s="323"/>
      <c r="R30" s="57"/>
      <c r="S30" s="321"/>
      <c r="T30" s="322"/>
      <c r="U30" s="323"/>
      <c r="V30" s="57"/>
      <c r="W30" s="321"/>
      <c r="X30" s="322"/>
      <c r="Y30" s="401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27.2</v>
      </c>
      <c r="H31" s="309">
        <f t="shared" si="15"/>
        <v>-27.2</v>
      </c>
      <c r="I31" s="381" t="s">
        <v>66</v>
      </c>
      <c r="J31" s="59">
        <v>54.4</v>
      </c>
      <c r="K31" s="320">
        <v>27.2</v>
      </c>
      <c r="L31" s="309">
        <f t="shared" si="16"/>
        <v>-27.2</v>
      </c>
      <c r="M31" s="381" t="s">
        <v>66</v>
      </c>
      <c r="N31" s="59">
        <v>54.4</v>
      </c>
      <c r="O31" s="320">
        <v>36.9</v>
      </c>
      <c r="P31" s="309">
        <f t="shared" si="17"/>
        <v>-17.5</v>
      </c>
      <c r="Q31" s="381" t="s">
        <v>155</v>
      </c>
      <c r="R31" s="59"/>
      <c r="S31" s="320"/>
      <c r="T31" s="309"/>
      <c r="U31" s="311"/>
      <c r="V31" s="59"/>
      <c r="W31" s="320"/>
      <c r="X31" s="309"/>
      <c r="Y31" s="399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>
        <f t="shared" si="15"/>
        <v>-0.28999999999999998</v>
      </c>
      <c r="I32" s="323"/>
      <c r="J32" s="57">
        <v>0.28999999999999998</v>
      </c>
      <c r="K32" s="321">
        <v>0</v>
      </c>
      <c r="L32" s="322">
        <f t="shared" si="16"/>
        <v>-0.28999999999999998</v>
      </c>
      <c r="M32" s="323"/>
      <c r="N32" s="57">
        <v>0.28999999999999998</v>
      </c>
      <c r="O32" s="321">
        <v>0</v>
      </c>
      <c r="P32" s="322">
        <f t="shared" si="17"/>
        <v>-0.28999999999999998</v>
      </c>
      <c r="Q32" s="323"/>
      <c r="R32" s="57"/>
      <c r="S32" s="321"/>
      <c r="T32" s="322"/>
      <c r="U32" s="323"/>
      <c r="V32" s="57"/>
      <c r="W32" s="321"/>
      <c r="X32" s="322"/>
      <c r="Y32" s="401"/>
    </row>
    <row r="33" spans="3:25" ht="16.5" x14ac:dyDescent="0.15">
      <c r="C33" s="350"/>
      <c r="D33" s="347" t="s">
        <v>36</v>
      </c>
      <c r="E33" s="85" t="s">
        <v>11</v>
      </c>
      <c r="F33" s="59">
        <v>43.6</v>
      </c>
      <c r="G33" s="84">
        <v>37.700000000000003</v>
      </c>
      <c r="H33" s="309">
        <f t="shared" si="15"/>
        <v>-5.8999999999999986</v>
      </c>
      <c r="I33" s="311" t="s">
        <v>90</v>
      </c>
      <c r="J33" s="59">
        <v>43.6</v>
      </c>
      <c r="K33" s="84">
        <v>45.5</v>
      </c>
      <c r="L33" s="309">
        <f t="shared" si="16"/>
        <v>1.8999999999999986</v>
      </c>
      <c r="M33" s="311" t="s">
        <v>90</v>
      </c>
      <c r="N33" s="59">
        <v>49.2</v>
      </c>
      <c r="O33" s="84">
        <v>71.5</v>
      </c>
      <c r="P33" s="309">
        <f t="shared" si="17"/>
        <v>22.299999999999997</v>
      </c>
      <c r="Q33" s="311" t="s">
        <v>90</v>
      </c>
      <c r="R33" s="59"/>
      <c r="S33" s="84"/>
      <c r="T33" s="309"/>
      <c r="U33" s="311"/>
      <c r="V33" s="59"/>
      <c r="W33" s="84"/>
      <c r="X33" s="309"/>
      <c r="Y33" s="399"/>
    </row>
    <row r="34" spans="3:25" ht="16.5" x14ac:dyDescent="0.15">
      <c r="C34" s="350"/>
      <c r="D34" s="348"/>
      <c r="E34" s="344" t="s">
        <v>58</v>
      </c>
      <c r="F34" s="50">
        <v>0.24</v>
      </c>
      <c r="G34" s="56">
        <v>0.21</v>
      </c>
      <c r="H34" s="322">
        <f t="shared" si="15"/>
        <v>-0.03</v>
      </c>
      <c r="I34" s="323"/>
      <c r="J34" s="50">
        <v>0.24</v>
      </c>
      <c r="K34" s="56">
        <v>0.26</v>
      </c>
      <c r="L34" s="322">
        <f t="shared" si="16"/>
        <v>2.0000000000000018E-2</v>
      </c>
      <c r="M34" s="323"/>
      <c r="N34" s="50">
        <v>0.26</v>
      </c>
      <c r="O34" s="56">
        <v>0.38</v>
      </c>
      <c r="P34" s="322">
        <f t="shared" si="17"/>
        <v>0.12</v>
      </c>
      <c r="Q34" s="323"/>
      <c r="R34" s="50"/>
      <c r="S34" s="56"/>
      <c r="T34" s="322"/>
      <c r="U34" s="323"/>
      <c r="V34" s="50"/>
      <c r="W34" s="56"/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/>
      <c r="S35" s="29"/>
      <c r="T35" s="29"/>
      <c r="U35" s="30"/>
      <c r="V35" s="28"/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/>
      <c r="S36" s="32"/>
      <c r="T36" s="32"/>
      <c r="U36" s="33"/>
      <c r="V36" s="31"/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0.5</v>
      </c>
      <c r="H37" s="17">
        <f t="shared" ref="H37" si="18">G37-F37</f>
        <v>-12.5</v>
      </c>
      <c r="I37" s="58" t="s">
        <v>89</v>
      </c>
      <c r="J37" s="52">
        <v>13</v>
      </c>
      <c r="K37" s="61">
        <v>0.2</v>
      </c>
      <c r="L37" s="17">
        <f t="shared" ref="L37" si="19">K37-J37</f>
        <v>-12.8</v>
      </c>
      <c r="M37" s="58" t="s">
        <v>89</v>
      </c>
      <c r="N37" s="52">
        <v>13</v>
      </c>
      <c r="O37" s="61">
        <v>0.4</v>
      </c>
      <c r="P37" s="17">
        <f t="shared" ref="P37" si="20">O37-N37</f>
        <v>-12.6</v>
      </c>
      <c r="Q37" s="58" t="s">
        <v>89</v>
      </c>
      <c r="R37" s="52"/>
      <c r="S37" s="61"/>
      <c r="T37" s="17"/>
      <c r="U37" s="58"/>
      <c r="V37" s="52"/>
      <c r="W37" s="61"/>
      <c r="X37" s="17"/>
      <c r="Y37" s="211"/>
    </row>
    <row r="38" spans="3:25" ht="17.25" thickBot="1" x14ac:dyDescent="0.2">
      <c r="C38" s="351"/>
      <c r="D38" s="357" t="s">
        <v>20</v>
      </c>
      <c r="E38" s="358"/>
      <c r="F38" s="2">
        <f>SUM(F29,F31,F33,F37)</f>
        <v>154.79999999999998</v>
      </c>
      <c r="G38" s="3">
        <f>SUM(G29,G31,G33,G37)</f>
        <v>109.2</v>
      </c>
      <c r="H38" s="3">
        <f>SUM(H29,H31,H33,H37)</f>
        <v>-45.599999999999994</v>
      </c>
      <c r="I38" s="25"/>
      <c r="J38" s="2">
        <f>SUM(J29,J31,J33,J37)</f>
        <v>154.79999999999998</v>
      </c>
      <c r="K38" s="3">
        <f>SUM(K29,K31,K33,K37)</f>
        <v>116.7</v>
      </c>
      <c r="L38" s="3">
        <f>SUM(L29,L31,L33,L37)</f>
        <v>-38.1</v>
      </c>
      <c r="M38" s="25"/>
      <c r="N38" s="2">
        <f>SUM(N29,N31,N33,N37)</f>
        <v>160.39999999999998</v>
      </c>
      <c r="O38" s="3">
        <f>SUM(O29,O31,O33,O37)</f>
        <v>152.6</v>
      </c>
      <c r="P38" s="3">
        <f>SUM(P29,P31,P33,P37)</f>
        <v>-7.8000000000000025</v>
      </c>
      <c r="Q38" s="25"/>
      <c r="R38" s="2"/>
      <c r="S38" s="3"/>
      <c r="T38" s="3"/>
      <c r="U38" s="25"/>
      <c r="V38" s="2"/>
      <c r="W38" s="3"/>
      <c r="X38" s="3"/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45262</v>
      </c>
      <c r="G40" s="305"/>
      <c r="H40" s="305"/>
      <c r="I40" s="306"/>
      <c r="J40" s="304">
        <v>45270</v>
      </c>
      <c r="K40" s="305"/>
      <c r="L40" s="305"/>
      <c r="M40" s="306"/>
      <c r="N40" s="304">
        <v>45273</v>
      </c>
      <c r="O40" s="305"/>
      <c r="P40" s="305"/>
      <c r="Q40" s="306"/>
      <c r="R40" s="304"/>
      <c r="S40" s="305"/>
      <c r="T40" s="305"/>
      <c r="U40" s="306"/>
      <c r="V40" s="304"/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/>
      <c r="S41" s="13"/>
      <c r="T41" s="14"/>
      <c r="U41" s="15"/>
      <c r="V41" s="46"/>
      <c r="W41" s="13"/>
      <c r="X41" s="14"/>
      <c r="Y41" s="205"/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f t="shared" ref="H42:H43" si="21">G42-F42</f>
        <v>0</v>
      </c>
      <c r="I42" s="311"/>
      <c r="J42" s="51">
        <v>0</v>
      </c>
      <c r="K42" s="307">
        <v>0</v>
      </c>
      <c r="L42" s="309">
        <f t="shared" ref="L42:L43" si="22">K42-J42</f>
        <v>0</v>
      </c>
      <c r="M42" s="311"/>
      <c r="N42" s="51">
        <v>0</v>
      </c>
      <c r="O42" s="307">
        <v>0</v>
      </c>
      <c r="P42" s="309">
        <f t="shared" ref="P42:P43" si="23">O42-N42</f>
        <v>0</v>
      </c>
      <c r="Q42" s="311"/>
      <c r="R42" s="51"/>
      <c r="S42" s="307"/>
      <c r="T42" s="309"/>
      <c r="U42" s="311"/>
      <c r="V42" s="51"/>
      <c r="W42" s="307"/>
      <c r="X42" s="309"/>
      <c r="Y42" s="399"/>
    </row>
    <row r="43" spans="3:25" ht="17.25" thickBot="1" x14ac:dyDescent="0.2">
      <c r="C43" s="375"/>
      <c r="D43" s="376"/>
      <c r="E43" s="343"/>
      <c r="F43" s="42">
        <v>209</v>
      </c>
      <c r="G43" s="308"/>
      <c r="H43" s="310">
        <f t="shared" si="21"/>
        <v>-209</v>
      </c>
      <c r="I43" s="312"/>
      <c r="J43" s="42">
        <v>211</v>
      </c>
      <c r="K43" s="308"/>
      <c r="L43" s="310">
        <f t="shared" si="22"/>
        <v>-211</v>
      </c>
      <c r="M43" s="312"/>
      <c r="N43" s="42">
        <v>252.3</v>
      </c>
      <c r="O43" s="308"/>
      <c r="P43" s="310">
        <f t="shared" si="23"/>
        <v>-252.3</v>
      </c>
      <c r="Q43" s="312"/>
      <c r="R43" s="42"/>
      <c r="S43" s="308"/>
      <c r="T43" s="310"/>
      <c r="U43" s="312"/>
      <c r="V43" s="42"/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45262</v>
      </c>
      <c r="G45" s="305"/>
      <c r="H45" s="305"/>
      <c r="I45" s="306"/>
      <c r="J45" s="304">
        <v>45270</v>
      </c>
      <c r="K45" s="305"/>
      <c r="L45" s="305"/>
      <c r="M45" s="306"/>
      <c r="N45" s="304">
        <v>45273</v>
      </c>
      <c r="O45" s="305"/>
      <c r="P45" s="305"/>
      <c r="Q45" s="306"/>
      <c r="R45" s="304"/>
      <c r="S45" s="305"/>
      <c r="T45" s="305"/>
      <c r="U45" s="306"/>
      <c r="V45" s="304"/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/>
      <c r="S46" s="13"/>
      <c r="T46" s="14"/>
      <c r="U46" s="15"/>
      <c r="V46" s="37"/>
      <c r="W46" s="13"/>
      <c r="X46" s="14"/>
      <c r="Y46" s="205"/>
    </row>
    <row r="47" spans="3:25" ht="16.5" x14ac:dyDescent="0.15">
      <c r="C47" s="325"/>
      <c r="D47" s="326"/>
      <c r="E47" s="335" t="s">
        <v>56</v>
      </c>
      <c r="F47" s="51">
        <v>30.8</v>
      </c>
      <c r="G47" s="307">
        <v>32.799999999999997</v>
      </c>
      <c r="H47" s="309">
        <f t="shared" ref="H47:H48" si="24">G47-F47</f>
        <v>1.9999999999999964</v>
      </c>
      <c r="I47" s="311" t="s">
        <v>86</v>
      </c>
      <c r="J47" s="51">
        <v>30.8</v>
      </c>
      <c r="K47" s="307">
        <v>37.299999999999997</v>
      </c>
      <c r="L47" s="309">
        <f t="shared" ref="L47:L48" si="25">K47-J47</f>
        <v>6.4999999999999964</v>
      </c>
      <c r="M47" s="311" t="s">
        <v>86</v>
      </c>
      <c r="N47" s="51">
        <v>30.8</v>
      </c>
      <c r="O47" s="307">
        <v>38.799999999999997</v>
      </c>
      <c r="P47" s="309">
        <f t="shared" ref="P47:P48" si="26">O47-N47</f>
        <v>7.9999999999999964</v>
      </c>
      <c r="Q47" s="311" t="s">
        <v>86</v>
      </c>
      <c r="R47" s="51"/>
      <c r="S47" s="307"/>
      <c r="T47" s="309"/>
      <c r="U47" s="311"/>
      <c r="V47" s="51"/>
      <c r="W47" s="307"/>
      <c r="X47" s="309"/>
      <c r="Y47" s="399"/>
    </row>
    <row r="48" spans="3:25" ht="17.25" thickBot="1" x14ac:dyDescent="0.2">
      <c r="C48" s="333"/>
      <c r="D48" s="334"/>
      <c r="E48" s="336"/>
      <c r="F48" s="60">
        <v>0.65</v>
      </c>
      <c r="G48" s="308"/>
      <c r="H48" s="310">
        <f t="shared" si="24"/>
        <v>-0.65</v>
      </c>
      <c r="I48" s="312"/>
      <c r="J48" s="60">
        <v>0.65</v>
      </c>
      <c r="K48" s="308"/>
      <c r="L48" s="310">
        <f t="shared" si="25"/>
        <v>-0.65</v>
      </c>
      <c r="M48" s="312"/>
      <c r="N48" s="60">
        <v>0.65</v>
      </c>
      <c r="O48" s="308"/>
      <c r="P48" s="310">
        <f t="shared" si="26"/>
        <v>-0.65</v>
      </c>
      <c r="Q48" s="312"/>
      <c r="R48" s="60"/>
      <c r="S48" s="308"/>
      <c r="T48" s="310"/>
      <c r="U48" s="312"/>
      <c r="V48" s="60"/>
      <c r="W48" s="308"/>
      <c r="X48" s="310"/>
      <c r="Y48" s="400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45262</v>
      </c>
      <c r="G50" s="305"/>
      <c r="H50" s="305"/>
      <c r="I50" s="306"/>
      <c r="J50" s="304">
        <v>45270</v>
      </c>
      <c r="K50" s="305"/>
      <c r="L50" s="305"/>
      <c r="M50" s="306"/>
      <c r="N50" s="304">
        <v>45273</v>
      </c>
      <c r="O50" s="305"/>
      <c r="P50" s="305"/>
      <c r="Q50" s="306"/>
      <c r="R50" s="304"/>
      <c r="S50" s="305"/>
      <c r="T50" s="305"/>
      <c r="U50" s="306"/>
      <c r="V50" s="304"/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/>
      <c r="S51" s="39"/>
      <c r="T51" s="40"/>
      <c r="U51" s="41"/>
      <c r="V51" s="37"/>
      <c r="W51" s="39"/>
      <c r="X51" s="40"/>
      <c r="Y51" s="218"/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/>
      <c r="S52" s="61"/>
      <c r="T52" s="17"/>
      <c r="U52" s="48"/>
      <c r="V52" s="52"/>
      <c r="W52" s="61"/>
      <c r="X52" s="17"/>
      <c r="Y52" s="219"/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27.3</v>
      </c>
      <c r="H53" s="68" t="s">
        <v>77</v>
      </c>
      <c r="I53" s="69" t="s">
        <v>69</v>
      </c>
      <c r="J53" s="66">
        <v>0</v>
      </c>
      <c r="K53" s="73">
        <v>26.7</v>
      </c>
      <c r="L53" s="68" t="s">
        <v>77</v>
      </c>
      <c r="M53" s="69" t="s">
        <v>69</v>
      </c>
      <c r="N53" s="66">
        <v>0</v>
      </c>
      <c r="O53" s="73">
        <v>26.5</v>
      </c>
      <c r="P53" s="68" t="s">
        <v>77</v>
      </c>
      <c r="Q53" s="69" t="s">
        <v>69</v>
      </c>
      <c r="R53" s="66"/>
      <c r="S53" s="73"/>
      <c r="T53" s="68"/>
      <c r="U53" s="69"/>
      <c r="V53" s="66"/>
      <c r="W53" s="73"/>
      <c r="X53" s="68"/>
      <c r="Y53" s="220"/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&amp;"メイリオ,ボールド"&amp;22日別の優先給電ルールに基づく抑制、調整状況（2023年12月）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E40EF-D7D1-4579-9E3F-B48E056EBC5A}">
  <sheetPr>
    <tabColor rgb="FFFFC000"/>
  </sheetPr>
  <dimension ref="B1:O69"/>
  <sheetViews>
    <sheetView showGridLines="0" view="pageBreakPreview" zoomScale="85" zoomScaleNormal="70" zoomScaleSheetLayoutView="85" workbookViewId="0">
      <selection activeCell="N4" sqref="N4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3" ht="16.5" thickBot="1" x14ac:dyDescent="0.2">
      <c r="I1" s="87"/>
      <c r="M1" s="87" t="s">
        <v>93</v>
      </c>
    </row>
    <row r="2" spans="2:13" ht="16.5" x14ac:dyDescent="0.15">
      <c r="B2" s="88"/>
      <c r="C2" s="297" t="s">
        <v>94</v>
      </c>
      <c r="D2" s="298"/>
      <c r="E2" s="299"/>
      <c r="F2" s="300" t="s">
        <v>96</v>
      </c>
      <c r="G2" s="302"/>
      <c r="H2" s="300" t="s">
        <v>96</v>
      </c>
      <c r="I2" s="302"/>
      <c r="J2" s="303" t="s">
        <v>96</v>
      </c>
      <c r="K2" s="302"/>
      <c r="L2" s="303" t="s">
        <v>96</v>
      </c>
      <c r="M2" s="302"/>
    </row>
    <row r="3" spans="2:13" ht="17.25" thickBot="1" x14ac:dyDescent="0.2">
      <c r="B3" s="89"/>
      <c r="C3" s="285" t="s">
        <v>97</v>
      </c>
      <c r="D3" s="286"/>
      <c r="E3" s="287"/>
      <c r="F3" s="93">
        <v>45292</v>
      </c>
      <c r="G3" s="92" t="s">
        <v>100</v>
      </c>
      <c r="H3" s="93">
        <v>45293</v>
      </c>
      <c r="I3" s="92" t="s">
        <v>147</v>
      </c>
      <c r="J3" s="93">
        <v>45304</v>
      </c>
      <c r="K3" s="92" t="s">
        <v>147</v>
      </c>
      <c r="L3" s="93">
        <v>45305</v>
      </c>
      <c r="M3" s="92" t="s">
        <v>147</v>
      </c>
    </row>
    <row r="4" spans="2:13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</row>
    <row r="5" spans="2:13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80.8</v>
      </c>
      <c r="G5" s="269" t="s">
        <v>110</v>
      </c>
      <c r="H5" s="102">
        <v>81.599999999999994</v>
      </c>
      <c r="I5" s="269" t="s">
        <v>110</v>
      </c>
      <c r="J5" s="102">
        <v>106.4</v>
      </c>
      <c r="K5" s="269" t="s">
        <v>110</v>
      </c>
      <c r="L5" s="102">
        <v>104.5</v>
      </c>
      <c r="M5" s="269" t="s">
        <v>110</v>
      </c>
    </row>
    <row r="6" spans="2:13" ht="16.5" x14ac:dyDescent="0.15">
      <c r="B6" s="289"/>
      <c r="C6" s="292"/>
      <c r="D6" s="103" t="s">
        <v>111</v>
      </c>
      <c r="E6" s="104" t="s">
        <v>112</v>
      </c>
      <c r="F6" s="106">
        <v>101.2</v>
      </c>
      <c r="G6" s="270"/>
      <c r="H6" s="106">
        <v>101.1</v>
      </c>
      <c r="I6" s="270"/>
      <c r="J6" s="106">
        <v>119.6</v>
      </c>
      <c r="K6" s="270"/>
      <c r="L6" s="106">
        <v>117.2</v>
      </c>
      <c r="M6" s="270"/>
    </row>
    <row r="7" spans="2:13" ht="16.5" x14ac:dyDescent="0.15">
      <c r="B7" s="289"/>
      <c r="C7" s="292"/>
      <c r="D7" s="107" t="s">
        <v>113</v>
      </c>
      <c r="E7" s="108" t="s">
        <v>114</v>
      </c>
      <c r="F7" s="110">
        <v>298.2</v>
      </c>
      <c r="G7" s="270"/>
      <c r="H7" s="110">
        <v>298.10000000000002</v>
      </c>
      <c r="I7" s="270"/>
      <c r="J7" s="110">
        <v>298.10000000000002</v>
      </c>
      <c r="K7" s="270"/>
      <c r="L7" s="110">
        <v>298</v>
      </c>
      <c r="M7" s="270"/>
    </row>
    <row r="8" spans="2:13" ht="16.5" x14ac:dyDescent="0.15">
      <c r="B8" s="289"/>
      <c r="C8" s="292"/>
      <c r="D8" s="111" t="s">
        <v>115</v>
      </c>
      <c r="E8" s="112" t="s">
        <v>116</v>
      </c>
      <c r="F8" s="114">
        <v>17.399999999999999</v>
      </c>
      <c r="G8" s="270"/>
      <c r="H8" s="114">
        <v>15.49999999999992</v>
      </c>
      <c r="I8" s="270"/>
      <c r="J8" s="114">
        <v>16.199999999999896</v>
      </c>
      <c r="K8" s="270"/>
      <c r="L8" s="114">
        <v>14.2</v>
      </c>
      <c r="M8" s="270"/>
    </row>
    <row r="9" spans="2:13" ht="16.5" x14ac:dyDescent="0.15">
      <c r="B9" s="289"/>
      <c r="C9" s="292"/>
      <c r="D9" s="115" t="s">
        <v>117</v>
      </c>
      <c r="E9" s="116" t="s">
        <v>118</v>
      </c>
      <c r="F9" s="118">
        <v>16.2</v>
      </c>
      <c r="G9" s="270"/>
      <c r="H9" s="118">
        <v>16.2</v>
      </c>
      <c r="I9" s="270"/>
      <c r="J9" s="118">
        <v>16.3</v>
      </c>
      <c r="K9" s="270"/>
      <c r="L9" s="118">
        <v>16.3</v>
      </c>
      <c r="M9" s="270"/>
    </row>
    <row r="10" spans="2:13" ht="16.5" x14ac:dyDescent="0.15">
      <c r="B10" s="289"/>
      <c r="C10" s="292"/>
      <c r="D10" s="119" t="s">
        <v>119</v>
      </c>
      <c r="E10" s="120" t="s">
        <v>13</v>
      </c>
      <c r="F10" s="122">
        <v>35.1</v>
      </c>
      <c r="G10" s="270"/>
      <c r="H10" s="122">
        <v>35.1</v>
      </c>
      <c r="I10" s="270"/>
      <c r="J10" s="122">
        <v>35</v>
      </c>
      <c r="K10" s="270"/>
      <c r="L10" s="122">
        <v>35</v>
      </c>
      <c r="M10" s="270"/>
    </row>
    <row r="11" spans="2:13" ht="16.5" x14ac:dyDescent="0.15">
      <c r="B11" s="289"/>
      <c r="C11" s="292"/>
      <c r="D11" s="123" t="s">
        <v>120</v>
      </c>
      <c r="E11" s="124" t="s">
        <v>14</v>
      </c>
      <c r="F11" s="126">
        <v>26.3</v>
      </c>
      <c r="G11" s="270"/>
      <c r="H11" s="126">
        <v>26.5</v>
      </c>
      <c r="I11" s="270"/>
      <c r="J11" s="126">
        <v>25.6</v>
      </c>
      <c r="K11" s="270"/>
      <c r="L11" s="126">
        <v>25.3</v>
      </c>
      <c r="M11" s="270"/>
    </row>
    <row r="12" spans="2:13" ht="16.5" x14ac:dyDescent="0.15">
      <c r="B12" s="289"/>
      <c r="C12" s="292"/>
      <c r="D12" s="272" t="s">
        <v>121</v>
      </c>
      <c r="E12" s="127" t="s">
        <v>122</v>
      </c>
      <c r="F12" s="129">
        <v>631.29999999999995</v>
      </c>
      <c r="G12" s="270"/>
      <c r="H12" s="129">
        <v>696.8</v>
      </c>
      <c r="I12" s="270"/>
      <c r="J12" s="129">
        <v>801.6</v>
      </c>
      <c r="K12" s="270"/>
      <c r="L12" s="129">
        <v>790</v>
      </c>
      <c r="M12" s="270"/>
    </row>
    <row r="13" spans="2:13" ht="16.5" x14ac:dyDescent="0.15">
      <c r="B13" s="289"/>
      <c r="C13" s="292"/>
      <c r="D13" s="273"/>
      <c r="E13" s="127" t="s">
        <v>123</v>
      </c>
      <c r="F13" s="129">
        <v>7.6</v>
      </c>
      <c r="G13" s="270"/>
      <c r="H13" s="129">
        <v>1.4</v>
      </c>
      <c r="I13" s="270"/>
      <c r="J13" s="129">
        <v>17.3</v>
      </c>
      <c r="K13" s="270"/>
      <c r="L13" s="129">
        <v>6.3</v>
      </c>
      <c r="M13" s="270"/>
    </row>
    <row r="14" spans="2:13" ht="16.5" x14ac:dyDescent="0.15">
      <c r="B14" s="289"/>
      <c r="C14" s="292"/>
      <c r="D14" s="130" t="s">
        <v>124</v>
      </c>
      <c r="E14" s="131" t="s">
        <v>125</v>
      </c>
      <c r="F14" s="133">
        <v>305</v>
      </c>
      <c r="G14" s="270"/>
      <c r="H14" s="133">
        <v>258.2</v>
      </c>
      <c r="I14" s="270"/>
      <c r="J14" s="133">
        <v>134.4</v>
      </c>
      <c r="K14" s="270"/>
      <c r="L14" s="133">
        <v>146</v>
      </c>
      <c r="M14" s="270"/>
    </row>
    <row r="15" spans="2:13" ht="17.25" thickBot="1" x14ac:dyDescent="0.2">
      <c r="B15" s="289"/>
      <c r="C15" s="293"/>
      <c r="D15" s="274" t="s">
        <v>126</v>
      </c>
      <c r="E15" s="275"/>
      <c r="F15" s="135">
        <v>1519.1</v>
      </c>
      <c r="G15" s="270"/>
      <c r="H15" s="135">
        <v>1530.5000000000002</v>
      </c>
      <c r="I15" s="270"/>
      <c r="J15" s="135">
        <v>1570.5</v>
      </c>
      <c r="K15" s="270"/>
      <c r="L15" s="135">
        <v>1552.8</v>
      </c>
      <c r="M15" s="270"/>
    </row>
    <row r="16" spans="2:13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805</v>
      </c>
      <c r="G16" s="270"/>
      <c r="H16" s="140">
        <v>825</v>
      </c>
      <c r="I16" s="270"/>
      <c r="J16" s="140">
        <v>948.1</v>
      </c>
      <c r="K16" s="270"/>
      <c r="L16" s="140">
        <v>855</v>
      </c>
      <c r="M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-253.2</v>
      </c>
      <c r="G17" s="270"/>
      <c r="H17" s="143">
        <v>-253.2</v>
      </c>
      <c r="I17" s="270"/>
      <c r="J17" s="143">
        <v>-253.2</v>
      </c>
      <c r="K17" s="270"/>
      <c r="L17" s="143">
        <v>-253.2</v>
      </c>
      <c r="M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0</v>
      </c>
      <c r="K18" s="270"/>
      <c r="L18" s="146">
        <v>0</v>
      </c>
      <c r="M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-200</v>
      </c>
      <c r="G19" s="270"/>
      <c r="H19" s="149">
        <v>-202</v>
      </c>
      <c r="I19" s="270"/>
      <c r="J19" s="149">
        <v>-225</v>
      </c>
      <c r="K19" s="270"/>
      <c r="L19" s="149">
        <v>-225</v>
      </c>
      <c r="M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0</v>
      </c>
      <c r="M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1263.2</v>
      </c>
      <c r="G21" s="271"/>
      <c r="H21" s="154">
        <v>1285.2</v>
      </c>
      <c r="I21" s="271"/>
      <c r="J21" s="154">
        <v>1426.3</v>
      </c>
      <c r="K21" s="271"/>
      <c r="L21" s="154">
        <v>1333.2</v>
      </c>
      <c r="M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1519.1</v>
      </c>
      <c r="G23" s="252"/>
      <c r="H23" s="159">
        <v>1530.5000000000002</v>
      </c>
      <c r="I23" s="252"/>
      <c r="J23" s="159">
        <v>1570.5</v>
      </c>
      <c r="K23" s="252"/>
      <c r="L23" s="159">
        <v>1552.8</v>
      </c>
      <c r="M23" s="252"/>
    </row>
    <row r="24" spans="2:15" ht="16.5" x14ac:dyDescent="0.15">
      <c r="B24" s="261"/>
      <c r="C24" s="255" t="s">
        <v>139</v>
      </c>
      <c r="D24" s="256"/>
      <c r="E24" s="257"/>
      <c r="F24" s="161">
        <v>1263.2</v>
      </c>
      <c r="G24" s="253"/>
      <c r="H24" s="161">
        <v>1285.2</v>
      </c>
      <c r="I24" s="253"/>
      <c r="J24" s="161">
        <v>1426.3</v>
      </c>
      <c r="K24" s="253"/>
      <c r="L24" s="161">
        <v>1333.2</v>
      </c>
      <c r="M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255.89999999999986</v>
      </c>
      <c r="G25" s="254"/>
      <c r="H25" s="164">
        <v>245.30000000000018</v>
      </c>
      <c r="I25" s="254"/>
      <c r="J25" s="164">
        <v>144.20000000000005</v>
      </c>
      <c r="K25" s="254"/>
      <c r="L25" s="164">
        <v>219.59999999999991</v>
      </c>
      <c r="M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1519.1</v>
      </c>
      <c r="H57" s="194">
        <f>SUM(H5:H14)</f>
        <v>1530.5000000000002</v>
      </c>
      <c r="J57" s="194">
        <f>SUM(J5:J14)</f>
        <v>1570.5</v>
      </c>
      <c r="L57" s="194">
        <f>SUM(L5:L14)</f>
        <v>1552.8</v>
      </c>
      <c r="N57" s="194" t="e">
        <f>SUM(#REF!)</f>
        <v>#REF!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e">
        <f>IF(N57=#REF!,"〇","×")</f>
        <v>#REF!</v>
      </c>
    </row>
    <row r="59" spans="2:15" x14ac:dyDescent="0.15">
      <c r="F59" s="195">
        <f>F16-F17-F18-F19-F20</f>
        <v>1263.2</v>
      </c>
      <c r="H59" s="195">
        <f>H16-H17-H18-H19-H20</f>
        <v>1285.2</v>
      </c>
      <c r="J59" s="195">
        <f>J16-J17-J18-J19-J20</f>
        <v>1426.3</v>
      </c>
      <c r="L59" s="195">
        <f>L16-L17-L18-L19-L20</f>
        <v>1333.2</v>
      </c>
      <c r="N59" s="195" t="e">
        <f>#REF!-#REF!-#REF!-#REF!-#REF!</f>
        <v>#REF!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e">
        <f>IF(N59=#REF!,"〇","×")</f>
        <v>#REF!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6">
    <mergeCell ref="C3:E3"/>
    <mergeCell ref="C2:E2"/>
    <mergeCell ref="F2:G2"/>
    <mergeCell ref="H2:I2"/>
    <mergeCell ref="J2:K2"/>
    <mergeCell ref="L2:M2"/>
    <mergeCell ref="B23:B25"/>
    <mergeCell ref="C23:E23"/>
    <mergeCell ref="G23:G25"/>
    <mergeCell ref="I23:I25"/>
    <mergeCell ref="B5:B21"/>
    <mergeCell ref="C5:C15"/>
    <mergeCell ref="G5:G21"/>
    <mergeCell ref="I5:I21"/>
    <mergeCell ref="D12:D13"/>
    <mergeCell ref="D15:E15"/>
    <mergeCell ref="C16:C21"/>
    <mergeCell ref="D17:D18"/>
    <mergeCell ref="K23:K25"/>
    <mergeCell ref="M23:M25"/>
    <mergeCell ref="C24:E24"/>
    <mergeCell ref="D25:E25"/>
    <mergeCell ref="D19:D20"/>
    <mergeCell ref="D21:E21"/>
    <mergeCell ref="K5:K21"/>
    <mergeCell ref="M5:M21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日別の需給状況・再エネ出力抑制の必要性（2024年1月）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0446A-0677-4F72-842F-9584169F22DF}">
  <sheetPr>
    <tabColor rgb="FFFFC000"/>
    <pageSetUpPr fitToPage="1"/>
  </sheetPr>
  <dimension ref="A1:Y57"/>
  <sheetViews>
    <sheetView showGridLines="0" view="pageBreakPreview" zoomScale="70" zoomScaleNormal="55" zoomScaleSheetLayoutView="70" workbookViewId="0">
      <selection activeCell="AB12" sqref="AB12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U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45292</v>
      </c>
      <c r="G3" s="315"/>
      <c r="H3" s="315"/>
      <c r="I3" s="316"/>
      <c r="J3" s="314">
        <v>45293</v>
      </c>
      <c r="K3" s="315"/>
      <c r="L3" s="315"/>
      <c r="M3" s="316"/>
      <c r="N3" s="314">
        <v>45304</v>
      </c>
      <c r="O3" s="315"/>
      <c r="P3" s="315"/>
      <c r="Q3" s="316"/>
      <c r="R3" s="314">
        <v>45305</v>
      </c>
      <c r="S3" s="315"/>
      <c r="T3" s="315"/>
      <c r="U3" s="403"/>
      <c r="Y3" s="1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205" t="s">
        <v>76</v>
      </c>
      <c r="Y4" s="1"/>
    </row>
    <row r="5" spans="3:25" ht="16.5" x14ac:dyDescent="0.15">
      <c r="C5" s="366"/>
      <c r="D5" s="352" t="s">
        <v>0</v>
      </c>
      <c r="E5" s="16" t="s">
        <v>1</v>
      </c>
      <c r="F5" s="52">
        <v>12.4</v>
      </c>
      <c r="G5" s="61">
        <v>12.4</v>
      </c>
      <c r="H5" s="17">
        <f>G5-F5</f>
        <v>0</v>
      </c>
      <c r="I5" s="54"/>
      <c r="J5" s="52">
        <v>12.4</v>
      </c>
      <c r="K5" s="61">
        <v>12.4</v>
      </c>
      <c r="L5" s="17">
        <f>K5-J5</f>
        <v>0</v>
      </c>
      <c r="M5" s="54"/>
      <c r="N5" s="52">
        <v>32.700000000000003</v>
      </c>
      <c r="O5" s="61">
        <v>32.700000000000003</v>
      </c>
      <c r="P5" s="17">
        <f>O5-N5</f>
        <v>0</v>
      </c>
      <c r="Q5" s="54"/>
      <c r="R5" s="52">
        <v>32.700000000000003</v>
      </c>
      <c r="S5" s="61">
        <v>32.700000000000003</v>
      </c>
      <c r="T5" s="17">
        <f>S5-R5</f>
        <v>0</v>
      </c>
      <c r="U5" s="206"/>
      <c r="Y5" s="1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f t="shared" ref="H6:H8" si="0">G6-F6</f>
        <v>0</v>
      </c>
      <c r="I6" s="54"/>
      <c r="J6" s="52">
        <v>17.5</v>
      </c>
      <c r="K6" s="61">
        <v>17.5</v>
      </c>
      <c r="L6" s="17">
        <f t="shared" ref="L6:L8" si="1">K6-J6</f>
        <v>0</v>
      </c>
      <c r="M6" s="54"/>
      <c r="N6" s="52">
        <v>17.5</v>
      </c>
      <c r="O6" s="61">
        <v>17.5</v>
      </c>
      <c r="P6" s="17">
        <f t="shared" ref="P6:P8" si="2">O6-N6</f>
        <v>0</v>
      </c>
      <c r="Q6" s="54"/>
      <c r="R6" s="52">
        <v>17.5</v>
      </c>
      <c r="S6" s="61">
        <v>17.5</v>
      </c>
      <c r="T6" s="17">
        <f t="shared" ref="T6:T8" si="3">S6-R6</f>
        <v>0</v>
      </c>
      <c r="U6" s="206"/>
      <c r="Y6" s="1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f t="shared" si="0"/>
        <v>0</v>
      </c>
      <c r="I7" s="54"/>
      <c r="J7" s="52">
        <v>0</v>
      </c>
      <c r="K7" s="61">
        <v>0</v>
      </c>
      <c r="L7" s="17">
        <f t="shared" si="1"/>
        <v>0</v>
      </c>
      <c r="M7" s="54"/>
      <c r="N7" s="52">
        <v>0</v>
      </c>
      <c r="O7" s="61">
        <v>0</v>
      </c>
      <c r="P7" s="17">
        <f t="shared" si="2"/>
        <v>0</v>
      </c>
      <c r="Q7" s="54"/>
      <c r="R7" s="52">
        <v>0</v>
      </c>
      <c r="S7" s="61">
        <v>0</v>
      </c>
      <c r="T7" s="17">
        <f t="shared" si="3"/>
        <v>0</v>
      </c>
      <c r="U7" s="206"/>
      <c r="Y7" s="1"/>
    </row>
    <row r="8" spans="3:25" ht="16.5" x14ac:dyDescent="0.15">
      <c r="C8" s="367"/>
      <c r="D8" s="369"/>
      <c r="E8" s="18" t="s">
        <v>16</v>
      </c>
      <c r="F8" s="49">
        <v>50.900000000000006</v>
      </c>
      <c r="G8" s="53">
        <v>50.900000000000006</v>
      </c>
      <c r="H8" s="19">
        <f t="shared" si="0"/>
        <v>0</v>
      </c>
      <c r="I8" s="54"/>
      <c r="J8" s="49">
        <v>51.7</v>
      </c>
      <c r="K8" s="53">
        <v>51.7</v>
      </c>
      <c r="L8" s="19">
        <f t="shared" si="1"/>
        <v>0</v>
      </c>
      <c r="M8" s="54"/>
      <c r="N8" s="49">
        <v>56.2</v>
      </c>
      <c r="O8" s="53">
        <v>56.2</v>
      </c>
      <c r="P8" s="19">
        <f t="shared" si="2"/>
        <v>0</v>
      </c>
      <c r="Q8" s="54"/>
      <c r="R8" s="49">
        <v>54.300000000000004</v>
      </c>
      <c r="S8" s="53">
        <v>54.300000000000004</v>
      </c>
      <c r="T8" s="19">
        <f t="shared" si="3"/>
        <v>0</v>
      </c>
      <c r="U8" s="206"/>
      <c r="Y8" s="1"/>
    </row>
    <row r="9" spans="3:25" ht="17.25" thickBot="1" x14ac:dyDescent="0.2">
      <c r="C9" s="368"/>
      <c r="D9" s="357" t="s">
        <v>20</v>
      </c>
      <c r="E9" s="358"/>
      <c r="F9" s="2">
        <f>SUM(F5:F8)</f>
        <v>80.800000000000011</v>
      </c>
      <c r="G9" s="3">
        <f>SUM(G5:G8)</f>
        <v>80.800000000000011</v>
      </c>
      <c r="H9" s="3">
        <f>G9-F9</f>
        <v>0</v>
      </c>
      <c r="I9" s="20" t="s">
        <v>77</v>
      </c>
      <c r="J9" s="2">
        <f>SUM(J5:J8)</f>
        <v>81.599999999999994</v>
      </c>
      <c r="K9" s="3">
        <f>SUM(K5:K8)</f>
        <v>81.599999999999994</v>
      </c>
      <c r="L9" s="3">
        <f>K9-J9</f>
        <v>0</v>
      </c>
      <c r="M9" s="20" t="s">
        <v>77</v>
      </c>
      <c r="N9" s="2">
        <f>SUM(N5:N8)</f>
        <v>106.4</v>
      </c>
      <c r="O9" s="3">
        <f>SUM(O5:O8)</f>
        <v>106.4</v>
      </c>
      <c r="P9" s="3">
        <f>O9-N9</f>
        <v>0</v>
      </c>
      <c r="Q9" s="20" t="s">
        <v>77</v>
      </c>
      <c r="R9" s="2">
        <f>SUM(R5:R8)</f>
        <v>104.5</v>
      </c>
      <c r="S9" s="3">
        <f>SUM(S5:S8)</f>
        <v>104.5</v>
      </c>
      <c r="T9" s="3">
        <f>S9-R9</f>
        <v>0</v>
      </c>
      <c r="U9" s="208" t="s">
        <v>77</v>
      </c>
      <c r="Y9" s="1"/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09"/>
      <c r="Y10" s="1"/>
    </row>
    <row r="11" spans="3:25" ht="17.25" thickBot="1" x14ac:dyDescent="0.2">
      <c r="C11" s="329" t="s">
        <v>47</v>
      </c>
      <c r="D11" s="330"/>
      <c r="E11" s="331"/>
      <c r="F11" s="317">
        <v>45292</v>
      </c>
      <c r="G11" s="318"/>
      <c r="H11" s="318"/>
      <c r="I11" s="319"/>
      <c r="J11" s="317">
        <v>45293</v>
      </c>
      <c r="K11" s="318"/>
      <c r="L11" s="318"/>
      <c r="M11" s="319"/>
      <c r="N11" s="317">
        <v>45304</v>
      </c>
      <c r="O11" s="318"/>
      <c r="P11" s="318"/>
      <c r="Q11" s="319"/>
      <c r="R11" s="317">
        <v>45305</v>
      </c>
      <c r="S11" s="318"/>
      <c r="T11" s="318"/>
      <c r="U11" s="402"/>
      <c r="Y11" s="1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205" t="s">
        <v>76</v>
      </c>
      <c r="Y12" s="1"/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f t="shared" ref="H13:H21" si="4">G13-F13</f>
        <v>0</v>
      </c>
      <c r="I13" s="54"/>
      <c r="J13" s="52">
        <v>-26.1</v>
      </c>
      <c r="K13" s="61">
        <v>-26.1</v>
      </c>
      <c r="L13" s="17">
        <f t="shared" ref="L13:L21" si="5">K13-J13</f>
        <v>0</v>
      </c>
      <c r="M13" s="54"/>
      <c r="N13" s="52">
        <v>-26.1</v>
      </c>
      <c r="O13" s="61">
        <v>-26.1</v>
      </c>
      <c r="P13" s="17">
        <f t="shared" ref="P13:P21" si="6">O13-N13</f>
        <v>0</v>
      </c>
      <c r="Q13" s="54"/>
      <c r="R13" s="52">
        <v>-26.1</v>
      </c>
      <c r="S13" s="61">
        <v>-26.1</v>
      </c>
      <c r="T13" s="17">
        <f t="shared" ref="T13:T21" si="7">S13-R13</f>
        <v>0</v>
      </c>
      <c r="U13" s="206"/>
      <c r="V13" s="248"/>
      <c r="Y13" s="1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f t="shared" si="4"/>
        <v>0</v>
      </c>
      <c r="I14" s="54"/>
      <c r="J14" s="52">
        <v>-26.1</v>
      </c>
      <c r="K14" s="61">
        <v>-26.1</v>
      </c>
      <c r="L14" s="17">
        <f t="shared" si="5"/>
        <v>0</v>
      </c>
      <c r="M14" s="54"/>
      <c r="N14" s="52">
        <v>-26.1</v>
      </c>
      <c r="O14" s="61">
        <v>-26.1</v>
      </c>
      <c r="P14" s="17">
        <f t="shared" si="6"/>
        <v>0</v>
      </c>
      <c r="Q14" s="54"/>
      <c r="R14" s="52">
        <v>-26.1</v>
      </c>
      <c r="S14" s="61">
        <v>-26.1</v>
      </c>
      <c r="T14" s="17">
        <f t="shared" si="7"/>
        <v>0</v>
      </c>
      <c r="U14" s="206"/>
      <c r="Y14" s="1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f t="shared" si="4"/>
        <v>0</v>
      </c>
      <c r="I15" s="54"/>
      <c r="J15" s="52">
        <v>-32.5</v>
      </c>
      <c r="K15" s="61">
        <v>-32.5</v>
      </c>
      <c r="L15" s="17">
        <f t="shared" si="5"/>
        <v>0</v>
      </c>
      <c r="M15" s="54"/>
      <c r="N15" s="52">
        <v>-32.5</v>
      </c>
      <c r="O15" s="61">
        <v>-32.5</v>
      </c>
      <c r="P15" s="17">
        <f t="shared" si="6"/>
        <v>0</v>
      </c>
      <c r="Q15" s="54"/>
      <c r="R15" s="52">
        <v>-32.5</v>
      </c>
      <c r="S15" s="61">
        <v>-32.5</v>
      </c>
      <c r="T15" s="17">
        <f t="shared" si="7"/>
        <v>0</v>
      </c>
      <c r="U15" s="206"/>
      <c r="Y15" s="1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f t="shared" si="4"/>
        <v>0</v>
      </c>
      <c r="I16" s="54"/>
      <c r="J16" s="52">
        <v>-32.5</v>
      </c>
      <c r="K16" s="61">
        <v>-32.5</v>
      </c>
      <c r="L16" s="17">
        <f t="shared" si="5"/>
        <v>0</v>
      </c>
      <c r="M16" s="54"/>
      <c r="N16" s="52">
        <v>-32.5</v>
      </c>
      <c r="O16" s="61">
        <v>-32.5</v>
      </c>
      <c r="P16" s="17">
        <f t="shared" si="6"/>
        <v>0</v>
      </c>
      <c r="Q16" s="54"/>
      <c r="R16" s="52">
        <v>-32.5</v>
      </c>
      <c r="S16" s="61">
        <v>-32.5</v>
      </c>
      <c r="T16" s="17">
        <f t="shared" si="7"/>
        <v>0</v>
      </c>
      <c r="U16" s="206"/>
      <c r="Y16" s="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-34</v>
      </c>
      <c r="H17" s="17">
        <f t="shared" si="4"/>
        <v>0</v>
      </c>
      <c r="I17" s="54"/>
      <c r="J17" s="52">
        <v>-34</v>
      </c>
      <c r="K17" s="61">
        <v>-34</v>
      </c>
      <c r="L17" s="17">
        <f t="shared" si="5"/>
        <v>0</v>
      </c>
      <c r="M17" s="54"/>
      <c r="N17" s="52">
        <v>-34</v>
      </c>
      <c r="O17" s="61">
        <v>-34</v>
      </c>
      <c r="P17" s="17">
        <f t="shared" si="6"/>
        <v>0</v>
      </c>
      <c r="Q17" s="54"/>
      <c r="R17" s="52">
        <v>-34</v>
      </c>
      <c r="S17" s="61">
        <v>-34</v>
      </c>
      <c r="T17" s="17">
        <f t="shared" si="7"/>
        <v>0</v>
      </c>
      <c r="U17" s="206"/>
      <c r="Y17" s="1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f t="shared" si="4"/>
        <v>0</v>
      </c>
      <c r="I18" s="54"/>
      <c r="J18" s="52">
        <v>-34</v>
      </c>
      <c r="K18" s="61">
        <v>-34</v>
      </c>
      <c r="L18" s="17">
        <f t="shared" si="5"/>
        <v>0</v>
      </c>
      <c r="M18" s="54"/>
      <c r="N18" s="52">
        <v>-34</v>
      </c>
      <c r="O18" s="61">
        <v>-34</v>
      </c>
      <c r="P18" s="17">
        <f t="shared" si="6"/>
        <v>0</v>
      </c>
      <c r="Q18" s="54"/>
      <c r="R18" s="52">
        <v>-34</v>
      </c>
      <c r="S18" s="61">
        <v>-34</v>
      </c>
      <c r="T18" s="17">
        <f t="shared" si="7"/>
        <v>0</v>
      </c>
      <c r="U18" s="206"/>
      <c r="Y18" s="1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f t="shared" si="4"/>
        <v>0</v>
      </c>
      <c r="I19" s="54"/>
      <c r="J19" s="52">
        <v>-34</v>
      </c>
      <c r="K19" s="61">
        <v>-34</v>
      </c>
      <c r="L19" s="17">
        <f t="shared" si="5"/>
        <v>0</v>
      </c>
      <c r="M19" s="54"/>
      <c r="N19" s="52">
        <v>-34</v>
      </c>
      <c r="O19" s="61">
        <v>-34</v>
      </c>
      <c r="P19" s="17">
        <f t="shared" si="6"/>
        <v>0</v>
      </c>
      <c r="Q19" s="54"/>
      <c r="R19" s="52">
        <v>-34</v>
      </c>
      <c r="S19" s="61">
        <v>-34</v>
      </c>
      <c r="T19" s="17">
        <f t="shared" si="7"/>
        <v>0</v>
      </c>
      <c r="U19" s="206"/>
      <c r="Y19" s="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f t="shared" si="4"/>
        <v>0</v>
      </c>
      <c r="I20" s="54"/>
      <c r="J20" s="52">
        <v>-34</v>
      </c>
      <c r="K20" s="61">
        <v>-34</v>
      </c>
      <c r="L20" s="17">
        <f t="shared" si="5"/>
        <v>0</v>
      </c>
      <c r="M20" s="54"/>
      <c r="N20" s="52">
        <v>-34</v>
      </c>
      <c r="O20" s="61">
        <v>-34</v>
      </c>
      <c r="P20" s="17">
        <f t="shared" si="6"/>
        <v>0</v>
      </c>
      <c r="Q20" s="54"/>
      <c r="R20" s="52">
        <v>-34</v>
      </c>
      <c r="S20" s="61">
        <v>-34</v>
      </c>
      <c r="T20" s="17">
        <f t="shared" si="7"/>
        <v>0</v>
      </c>
      <c r="U20" s="206"/>
      <c r="Y20" s="1"/>
    </row>
    <row r="21" spans="3:25" ht="17.25" thickBot="1" x14ac:dyDescent="0.2">
      <c r="C21" s="361"/>
      <c r="D21" s="357" t="s">
        <v>20</v>
      </c>
      <c r="E21" s="358"/>
      <c r="F21" s="2">
        <f>SUM(F13:F20)</f>
        <v>-253.2</v>
      </c>
      <c r="G21" s="3">
        <f>SUM(G13:G20)</f>
        <v>-253.2</v>
      </c>
      <c r="H21" s="3">
        <f t="shared" si="4"/>
        <v>0</v>
      </c>
      <c r="I21" s="25" t="s">
        <v>77</v>
      </c>
      <c r="J21" s="2">
        <f>SUM(J13:J20)</f>
        <v>-253.2</v>
      </c>
      <c r="K21" s="3">
        <f>SUM(K13:K20)</f>
        <v>-253.2</v>
      </c>
      <c r="L21" s="3">
        <f t="shared" si="5"/>
        <v>0</v>
      </c>
      <c r="M21" s="25" t="s">
        <v>77</v>
      </c>
      <c r="N21" s="2">
        <f>SUM(N13:N20)</f>
        <v>-253.2</v>
      </c>
      <c r="O21" s="3">
        <f>SUM(O13:O20)</f>
        <v>-253.2</v>
      </c>
      <c r="P21" s="3">
        <f t="shared" si="6"/>
        <v>0</v>
      </c>
      <c r="Q21" s="25" t="s">
        <v>77</v>
      </c>
      <c r="R21" s="2">
        <f>SUM(R13:R20)</f>
        <v>-253.2</v>
      </c>
      <c r="S21" s="3">
        <f>SUM(S13:S20)</f>
        <v>-253.2</v>
      </c>
      <c r="T21" s="3">
        <f t="shared" si="7"/>
        <v>0</v>
      </c>
      <c r="U21" s="214" t="s">
        <v>77</v>
      </c>
      <c r="Y21" s="1"/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09"/>
      <c r="Y22" s="1"/>
    </row>
    <row r="23" spans="3:25" ht="17.25" thickBot="1" x14ac:dyDescent="0.2">
      <c r="C23" s="329" t="s">
        <v>48</v>
      </c>
      <c r="D23" s="330"/>
      <c r="E23" s="331"/>
      <c r="F23" s="317">
        <v>45292</v>
      </c>
      <c r="G23" s="318"/>
      <c r="H23" s="318"/>
      <c r="I23" s="319"/>
      <c r="J23" s="317">
        <v>45293</v>
      </c>
      <c r="K23" s="318"/>
      <c r="L23" s="318"/>
      <c r="M23" s="319"/>
      <c r="N23" s="317">
        <v>45304</v>
      </c>
      <c r="O23" s="318"/>
      <c r="P23" s="318"/>
      <c r="Q23" s="319"/>
      <c r="R23" s="317">
        <v>45305</v>
      </c>
      <c r="S23" s="318"/>
      <c r="T23" s="318"/>
      <c r="U23" s="402"/>
      <c r="Y23" s="1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205" t="s">
        <v>76</v>
      </c>
      <c r="Y24" s="1"/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f>G25-F25</f>
        <v>0</v>
      </c>
      <c r="I25" s="54"/>
      <c r="J25" s="43">
        <v>-5</v>
      </c>
      <c r="K25" s="55">
        <v>-5</v>
      </c>
      <c r="L25" s="26">
        <f>K25-J25</f>
        <v>0</v>
      </c>
      <c r="M25" s="54"/>
      <c r="N25" s="43">
        <v>-5</v>
      </c>
      <c r="O25" s="55">
        <v>0</v>
      </c>
      <c r="P25" s="26">
        <f>O25-N25</f>
        <v>5</v>
      </c>
      <c r="Q25" s="54" t="s">
        <v>88</v>
      </c>
      <c r="R25" s="43">
        <v>-5</v>
      </c>
      <c r="S25" s="55">
        <v>0</v>
      </c>
      <c r="T25" s="26">
        <f>S25-R25</f>
        <v>5</v>
      </c>
      <c r="U25" s="206" t="s">
        <v>88</v>
      </c>
      <c r="Y25" s="1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09"/>
      <c r="Y26" s="1"/>
    </row>
    <row r="27" spans="3:25" ht="17.25" thickBot="1" x14ac:dyDescent="0.2">
      <c r="C27" s="329" t="s">
        <v>49</v>
      </c>
      <c r="D27" s="330"/>
      <c r="E27" s="331"/>
      <c r="F27" s="317">
        <v>45292</v>
      </c>
      <c r="G27" s="318"/>
      <c r="H27" s="318"/>
      <c r="I27" s="319"/>
      <c r="J27" s="317">
        <v>45293</v>
      </c>
      <c r="K27" s="318"/>
      <c r="L27" s="318"/>
      <c r="M27" s="319"/>
      <c r="N27" s="317">
        <v>45304</v>
      </c>
      <c r="O27" s="318"/>
      <c r="P27" s="318"/>
      <c r="Q27" s="319"/>
      <c r="R27" s="317">
        <v>45305</v>
      </c>
      <c r="S27" s="318"/>
      <c r="T27" s="318"/>
      <c r="U27" s="402"/>
      <c r="Y27" s="1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205" t="s">
        <v>76</v>
      </c>
      <c r="Y28" s="1"/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36.200000000000003</v>
      </c>
      <c r="H29" s="309">
        <f t="shared" ref="H29:H34" si="8">G29-F29</f>
        <v>-7.5999999999999943</v>
      </c>
      <c r="I29" s="412" t="s">
        <v>72</v>
      </c>
      <c r="J29" s="59">
        <v>43.8</v>
      </c>
      <c r="K29" s="320">
        <v>36.200000000000003</v>
      </c>
      <c r="L29" s="309">
        <f t="shared" ref="L29:L34" si="9">K29-J29</f>
        <v>-7.5999999999999943</v>
      </c>
      <c r="M29" s="412" t="s">
        <v>72</v>
      </c>
      <c r="N29" s="59">
        <v>43.8</v>
      </c>
      <c r="O29" s="320">
        <v>43.8</v>
      </c>
      <c r="P29" s="309">
        <f t="shared" ref="P29:P34" si="10">O29-N29</f>
        <v>0</v>
      </c>
      <c r="Q29" s="412"/>
      <c r="R29" s="59">
        <v>43.8</v>
      </c>
      <c r="S29" s="320">
        <v>43.8</v>
      </c>
      <c r="T29" s="309">
        <f t="shared" ref="T29:T34" si="11">S29-R29</f>
        <v>0</v>
      </c>
      <c r="U29" s="410"/>
      <c r="Y29" s="1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>
        <f t="shared" si="8"/>
        <v>-0.47</v>
      </c>
      <c r="I30" s="413"/>
      <c r="J30" s="57">
        <v>0.47</v>
      </c>
      <c r="K30" s="321">
        <v>0</v>
      </c>
      <c r="L30" s="322">
        <f t="shared" si="9"/>
        <v>-0.47</v>
      </c>
      <c r="M30" s="413"/>
      <c r="N30" s="57">
        <v>0.47</v>
      </c>
      <c r="O30" s="321">
        <v>0</v>
      </c>
      <c r="P30" s="322">
        <f t="shared" si="10"/>
        <v>-0.47</v>
      </c>
      <c r="Q30" s="413"/>
      <c r="R30" s="57">
        <v>0.47</v>
      </c>
      <c r="S30" s="321">
        <v>0</v>
      </c>
      <c r="T30" s="322">
        <f t="shared" si="11"/>
        <v>-0.47</v>
      </c>
      <c r="U30" s="411"/>
      <c r="Y30" s="1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27.2</v>
      </c>
      <c r="H31" s="309">
        <f t="shared" si="8"/>
        <v>-27.2</v>
      </c>
      <c r="I31" s="412" t="s">
        <v>66</v>
      </c>
      <c r="J31" s="59">
        <v>54.4</v>
      </c>
      <c r="K31" s="320">
        <v>27.2</v>
      </c>
      <c r="L31" s="309">
        <f t="shared" si="9"/>
        <v>-27.2</v>
      </c>
      <c r="M31" s="412" t="s">
        <v>66</v>
      </c>
      <c r="N31" s="59">
        <v>54.4</v>
      </c>
      <c r="O31" s="320">
        <v>26.1</v>
      </c>
      <c r="P31" s="309">
        <f t="shared" si="10"/>
        <v>-28.299999999999997</v>
      </c>
      <c r="Q31" s="412" t="s">
        <v>153</v>
      </c>
      <c r="R31" s="59">
        <v>54.4</v>
      </c>
      <c r="S31" s="320">
        <v>26.1</v>
      </c>
      <c r="T31" s="309">
        <f t="shared" si="11"/>
        <v>-28.299999999999997</v>
      </c>
      <c r="U31" s="410" t="s">
        <v>153</v>
      </c>
      <c r="Y31" s="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>
        <f t="shared" si="8"/>
        <v>-0.28999999999999998</v>
      </c>
      <c r="I32" s="413"/>
      <c r="J32" s="57">
        <v>0.28999999999999998</v>
      </c>
      <c r="K32" s="321">
        <v>0</v>
      </c>
      <c r="L32" s="322">
        <f t="shared" si="9"/>
        <v>-0.28999999999999998</v>
      </c>
      <c r="M32" s="413"/>
      <c r="N32" s="57">
        <v>0.28999999999999998</v>
      </c>
      <c r="O32" s="321">
        <v>0</v>
      </c>
      <c r="P32" s="322">
        <f t="shared" si="10"/>
        <v>-0.28999999999999998</v>
      </c>
      <c r="Q32" s="413"/>
      <c r="R32" s="57">
        <v>0.28999999999999998</v>
      </c>
      <c r="S32" s="321">
        <v>0</v>
      </c>
      <c r="T32" s="322">
        <f t="shared" si="11"/>
        <v>-0.28999999999999998</v>
      </c>
      <c r="U32" s="411"/>
      <c r="Y32" s="1"/>
    </row>
    <row r="33" spans="3:25" ht="16.5" x14ac:dyDescent="0.15">
      <c r="C33" s="350"/>
      <c r="D33" s="347" t="s">
        <v>36</v>
      </c>
      <c r="E33" s="85" t="s">
        <v>11</v>
      </c>
      <c r="F33" s="59">
        <v>49.2</v>
      </c>
      <c r="G33" s="84">
        <v>37.5</v>
      </c>
      <c r="H33" s="309">
        <f t="shared" si="8"/>
        <v>-11.700000000000003</v>
      </c>
      <c r="I33" s="412" t="s">
        <v>72</v>
      </c>
      <c r="J33" s="59">
        <v>49.2</v>
      </c>
      <c r="K33" s="84">
        <v>37.6</v>
      </c>
      <c r="L33" s="309">
        <f t="shared" si="9"/>
        <v>-11.600000000000001</v>
      </c>
      <c r="M33" s="412" t="s">
        <v>72</v>
      </c>
      <c r="N33" s="59">
        <v>49.2</v>
      </c>
      <c r="O33" s="84">
        <v>49.6</v>
      </c>
      <c r="P33" s="309">
        <f t="shared" si="10"/>
        <v>0.39999999999999858</v>
      </c>
      <c r="Q33" s="412" t="s">
        <v>90</v>
      </c>
      <c r="R33" s="59">
        <v>49.2</v>
      </c>
      <c r="S33" s="84">
        <v>47.3</v>
      </c>
      <c r="T33" s="309">
        <f t="shared" si="11"/>
        <v>-1.9000000000000057</v>
      </c>
      <c r="U33" s="410" t="s">
        <v>72</v>
      </c>
      <c r="Y33" s="1"/>
    </row>
    <row r="34" spans="3:25" ht="16.5" x14ac:dyDescent="0.15">
      <c r="C34" s="350"/>
      <c r="D34" s="348"/>
      <c r="E34" s="344" t="s">
        <v>58</v>
      </c>
      <c r="F34" s="50">
        <v>0.26</v>
      </c>
      <c r="G34" s="56">
        <v>0.2</v>
      </c>
      <c r="H34" s="322">
        <f t="shared" si="8"/>
        <v>-0.06</v>
      </c>
      <c r="I34" s="413"/>
      <c r="J34" s="50">
        <v>0.26</v>
      </c>
      <c r="K34" s="56">
        <v>0.2</v>
      </c>
      <c r="L34" s="322">
        <f t="shared" si="9"/>
        <v>-0.06</v>
      </c>
      <c r="M34" s="413"/>
      <c r="N34" s="50">
        <v>0.26</v>
      </c>
      <c r="O34" s="56">
        <v>0.26</v>
      </c>
      <c r="P34" s="322">
        <f t="shared" si="10"/>
        <v>0</v>
      </c>
      <c r="Q34" s="413"/>
      <c r="R34" s="50">
        <v>0.26</v>
      </c>
      <c r="S34" s="56">
        <v>0.25</v>
      </c>
      <c r="T34" s="322">
        <f t="shared" si="11"/>
        <v>-1.0000000000000009E-2</v>
      </c>
      <c r="U34" s="411"/>
      <c r="Y34" s="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216"/>
      <c r="Y35" s="1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217"/>
      <c r="Y36" s="1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0.3</v>
      </c>
      <c r="H37" s="17">
        <f>G37-F37</f>
        <v>-12.7</v>
      </c>
      <c r="I37" s="54" t="s">
        <v>89</v>
      </c>
      <c r="J37" s="52">
        <v>13</v>
      </c>
      <c r="K37" s="61">
        <v>0.1</v>
      </c>
      <c r="L37" s="17">
        <f>K37-J37</f>
        <v>-12.9</v>
      </c>
      <c r="M37" s="54" t="s">
        <v>89</v>
      </c>
      <c r="N37" s="52">
        <v>13</v>
      </c>
      <c r="O37" s="61">
        <v>0.1</v>
      </c>
      <c r="P37" s="17">
        <f>O37-N37</f>
        <v>-12.9</v>
      </c>
      <c r="Q37" s="54" t="s">
        <v>89</v>
      </c>
      <c r="R37" s="52">
        <v>13</v>
      </c>
      <c r="S37" s="61">
        <v>0</v>
      </c>
      <c r="T37" s="17">
        <f>S37-R37</f>
        <v>-13</v>
      </c>
      <c r="U37" s="206" t="s">
        <v>89</v>
      </c>
      <c r="Y37" s="1"/>
    </row>
    <row r="38" spans="3:25" ht="17.25" thickBot="1" x14ac:dyDescent="0.2">
      <c r="C38" s="351"/>
      <c r="D38" s="357" t="s">
        <v>20</v>
      </c>
      <c r="E38" s="358"/>
      <c r="F38" s="2">
        <f>SUM(F29,F31,F33,F37)</f>
        <v>160.39999999999998</v>
      </c>
      <c r="G38" s="3">
        <f>SUM(G29,G31,G33,G37)</f>
        <v>101.2</v>
      </c>
      <c r="H38" s="3">
        <f>G38-F38</f>
        <v>-59.199999999999974</v>
      </c>
      <c r="I38" s="25"/>
      <c r="J38" s="2">
        <f>SUM(J29,J31,J33,J37)</f>
        <v>160.39999999999998</v>
      </c>
      <c r="K38" s="3">
        <f>SUM(K29,K31,K33,K37)</f>
        <v>101.1</v>
      </c>
      <c r="L38" s="3">
        <f>K38-J38</f>
        <v>-59.299999999999983</v>
      </c>
      <c r="M38" s="25"/>
      <c r="N38" s="2">
        <f>SUM(N29,N31,N33,N37)</f>
        <v>160.39999999999998</v>
      </c>
      <c r="O38" s="3">
        <f>SUM(O29,O31,O33,O37)</f>
        <v>119.6</v>
      </c>
      <c r="P38" s="3">
        <f>O38-N38</f>
        <v>-40.799999999999983</v>
      </c>
      <c r="Q38" s="25"/>
      <c r="R38" s="2">
        <f>SUM(R29,R31,R33,R37)</f>
        <v>160.39999999999998</v>
      </c>
      <c r="S38" s="3">
        <f>SUM(S29,S31,S33,S37)</f>
        <v>117.2</v>
      </c>
      <c r="T38" s="3">
        <f>S38-R38</f>
        <v>-43.199999999999974</v>
      </c>
      <c r="U38" s="214"/>
      <c r="Y38" s="1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09"/>
      <c r="Y39" s="1"/>
    </row>
    <row r="40" spans="3:25" ht="17.25" thickBot="1" x14ac:dyDescent="0.2">
      <c r="C40" s="329" t="s">
        <v>50</v>
      </c>
      <c r="D40" s="330"/>
      <c r="E40" s="331"/>
      <c r="F40" s="304">
        <v>45292</v>
      </c>
      <c r="G40" s="305"/>
      <c r="H40" s="305"/>
      <c r="I40" s="306"/>
      <c r="J40" s="304">
        <v>45293</v>
      </c>
      <c r="K40" s="305"/>
      <c r="L40" s="305"/>
      <c r="M40" s="306"/>
      <c r="N40" s="304">
        <v>45304</v>
      </c>
      <c r="O40" s="305"/>
      <c r="P40" s="305"/>
      <c r="Q40" s="306"/>
      <c r="R40" s="304">
        <v>45305</v>
      </c>
      <c r="S40" s="305"/>
      <c r="T40" s="305"/>
      <c r="U40" s="398"/>
      <c r="Y40" s="1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205" t="s">
        <v>76</v>
      </c>
      <c r="Y41" s="1"/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f t="shared" ref="H42:H43" si="12">G42-F42</f>
        <v>0</v>
      </c>
      <c r="I42" s="412"/>
      <c r="J42" s="51">
        <v>0</v>
      </c>
      <c r="K42" s="307">
        <v>0</v>
      </c>
      <c r="L42" s="309">
        <f t="shared" ref="L42:L43" si="13">K42-J42</f>
        <v>0</v>
      </c>
      <c r="M42" s="412"/>
      <c r="N42" s="51">
        <v>0</v>
      </c>
      <c r="O42" s="307">
        <v>0</v>
      </c>
      <c r="P42" s="309">
        <f t="shared" ref="P42:P43" si="14">O42-N42</f>
        <v>0</v>
      </c>
      <c r="Q42" s="412"/>
      <c r="R42" s="51">
        <v>0</v>
      </c>
      <c r="S42" s="307">
        <v>0</v>
      </c>
      <c r="T42" s="309">
        <f t="shared" ref="T42:T43" si="15">S42-R42</f>
        <v>0</v>
      </c>
      <c r="U42" s="410"/>
      <c r="Y42" s="1"/>
    </row>
    <row r="43" spans="3:25" ht="17.25" thickBot="1" x14ac:dyDescent="0.2">
      <c r="C43" s="375"/>
      <c r="D43" s="376"/>
      <c r="E43" s="343"/>
      <c r="F43" s="42">
        <v>200</v>
      </c>
      <c r="G43" s="308"/>
      <c r="H43" s="310">
        <f t="shared" si="12"/>
        <v>-200</v>
      </c>
      <c r="I43" s="413"/>
      <c r="J43" s="42">
        <v>202</v>
      </c>
      <c r="K43" s="308"/>
      <c r="L43" s="310">
        <f t="shared" si="13"/>
        <v>-202</v>
      </c>
      <c r="M43" s="413"/>
      <c r="N43" s="42">
        <v>225</v>
      </c>
      <c r="O43" s="308"/>
      <c r="P43" s="310">
        <f t="shared" si="14"/>
        <v>-225</v>
      </c>
      <c r="Q43" s="413"/>
      <c r="R43" s="42">
        <v>225</v>
      </c>
      <c r="S43" s="308"/>
      <c r="T43" s="310">
        <f t="shared" si="15"/>
        <v>-225</v>
      </c>
      <c r="U43" s="411"/>
      <c r="Y43" s="1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09"/>
      <c r="Y44" s="1"/>
    </row>
    <row r="45" spans="3:25" ht="17.25" thickBot="1" x14ac:dyDescent="0.2">
      <c r="C45" s="329" t="s">
        <v>51</v>
      </c>
      <c r="D45" s="330"/>
      <c r="E45" s="331"/>
      <c r="F45" s="304">
        <v>45292</v>
      </c>
      <c r="G45" s="305"/>
      <c r="H45" s="305"/>
      <c r="I45" s="306"/>
      <c r="J45" s="304">
        <v>45293</v>
      </c>
      <c r="K45" s="305"/>
      <c r="L45" s="305"/>
      <c r="M45" s="306"/>
      <c r="N45" s="304">
        <v>45304</v>
      </c>
      <c r="O45" s="305"/>
      <c r="P45" s="305"/>
      <c r="Q45" s="306"/>
      <c r="R45" s="304">
        <v>45305</v>
      </c>
      <c r="S45" s="305"/>
      <c r="T45" s="305"/>
      <c r="U45" s="398"/>
      <c r="Y45" s="1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205" t="s">
        <v>76</v>
      </c>
      <c r="Y46" s="1"/>
    </row>
    <row r="47" spans="3:25" ht="16.5" x14ac:dyDescent="0.15">
      <c r="C47" s="325"/>
      <c r="D47" s="326"/>
      <c r="E47" s="335" t="s">
        <v>56</v>
      </c>
      <c r="F47" s="51">
        <v>30.8</v>
      </c>
      <c r="G47" s="307">
        <v>35.1</v>
      </c>
      <c r="H47" s="309">
        <f t="shared" ref="H47:H48" si="16">G47-F47</f>
        <v>4.3000000000000007</v>
      </c>
      <c r="I47" s="412" t="s">
        <v>66</v>
      </c>
      <c r="J47" s="51">
        <v>30.8</v>
      </c>
      <c r="K47" s="307">
        <v>35.1</v>
      </c>
      <c r="L47" s="309">
        <f t="shared" ref="L47:L48" si="17">K47-J47</f>
        <v>4.3000000000000007</v>
      </c>
      <c r="M47" s="412" t="s">
        <v>66</v>
      </c>
      <c r="N47" s="51">
        <v>30.8</v>
      </c>
      <c r="O47" s="307">
        <v>35</v>
      </c>
      <c r="P47" s="309">
        <f t="shared" ref="P47:P48" si="18">O47-N47</f>
        <v>4.1999999999999993</v>
      </c>
      <c r="Q47" s="412" t="s">
        <v>66</v>
      </c>
      <c r="R47" s="51">
        <v>30.8</v>
      </c>
      <c r="S47" s="307">
        <v>35</v>
      </c>
      <c r="T47" s="309">
        <f t="shared" ref="T47:T48" si="19">S47-R47</f>
        <v>4.1999999999999993</v>
      </c>
      <c r="U47" s="410" t="s">
        <v>66</v>
      </c>
      <c r="Y47" s="1"/>
    </row>
    <row r="48" spans="3:25" ht="17.25" thickBot="1" x14ac:dyDescent="0.2">
      <c r="C48" s="333"/>
      <c r="D48" s="334"/>
      <c r="E48" s="336"/>
      <c r="F48" s="60">
        <v>0.65</v>
      </c>
      <c r="G48" s="308"/>
      <c r="H48" s="310">
        <f t="shared" si="16"/>
        <v>-0.65</v>
      </c>
      <c r="I48" s="413"/>
      <c r="J48" s="60">
        <v>0.65</v>
      </c>
      <c r="K48" s="308"/>
      <c r="L48" s="310">
        <f t="shared" si="17"/>
        <v>-0.65</v>
      </c>
      <c r="M48" s="413"/>
      <c r="N48" s="60">
        <v>0.65</v>
      </c>
      <c r="O48" s="308"/>
      <c r="P48" s="310">
        <f t="shared" si="18"/>
        <v>-0.65</v>
      </c>
      <c r="Q48" s="413"/>
      <c r="R48" s="60">
        <v>0.65</v>
      </c>
      <c r="S48" s="308"/>
      <c r="T48" s="310">
        <f t="shared" si="19"/>
        <v>-0.65</v>
      </c>
      <c r="U48" s="411"/>
      <c r="Y48" s="1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09"/>
      <c r="Y49" s="1"/>
    </row>
    <row r="50" spans="1:25" ht="17.25" thickBot="1" x14ac:dyDescent="0.2">
      <c r="C50" s="329" t="s">
        <v>52</v>
      </c>
      <c r="D50" s="330"/>
      <c r="E50" s="331"/>
      <c r="F50" s="304">
        <v>45292</v>
      </c>
      <c r="G50" s="305"/>
      <c r="H50" s="305"/>
      <c r="I50" s="306"/>
      <c r="J50" s="304">
        <v>45293</v>
      </c>
      <c r="K50" s="305"/>
      <c r="L50" s="305"/>
      <c r="M50" s="306"/>
      <c r="N50" s="304">
        <v>45304</v>
      </c>
      <c r="O50" s="305"/>
      <c r="P50" s="305"/>
      <c r="Q50" s="306"/>
      <c r="R50" s="304">
        <v>45305</v>
      </c>
      <c r="S50" s="305"/>
      <c r="T50" s="305"/>
      <c r="U50" s="398"/>
      <c r="Y50" s="1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218" t="s">
        <v>84</v>
      </c>
      <c r="Y51" s="1"/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f>G52-F52</f>
        <v>0</v>
      </c>
      <c r="I52" s="48" t="s">
        <v>77</v>
      </c>
      <c r="J52" s="52">
        <v>0</v>
      </c>
      <c r="K52" s="61">
        <v>0</v>
      </c>
      <c r="L52" s="17">
        <f>K52-J52</f>
        <v>0</v>
      </c>
      <c r="M52" s="48" t="s">
        <v>77</v>
      </c>
      <c r="N52" s="52">
        <v>0</v>
      </c>
      <c r="O52" s="61">
        <v>0</v>
      </c>
      <c r="P52" s="17">
        <f>O52-N52</f>
        <v>0</v>
      </c>
      <c r="Q52" s="48" t="s">
        <v>77</v>
      </c>
      <c r="R52" s="52">
        <v>0</v>
      </c>
      <c r="S52" s="61">
        <v>0</v>
      </c>
      <c r="T52" s="17">
        <f>S52-R52</f>
        <v>0</v>
      </c>
      <c r="U52" s="219" t="s">
        <v>77</v>
      </c>
      <c r="Y52" s="1"/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26.3</v>
      </c>
      <c r="H53" s="68" t="s">
        <v>77</v>
      </c>
      <c r="I53" s="69" t="s">
        <v>69</v>
      </c>
      <c r="J53" s="66">
        <v>0</v>
      </c>
      <c r="K53" s="73">
        <v>26.5</v>
      </c>
      <c r="L53" s="68" t="s">
        <v>77</v>
      </c>
      <c r="M53" s="69" t="s">
        <v>69</v>
      </c>
      <c r="N53" s="66">
        <v>0</v>
      </c>
      <c r="O53" s="73">
        <v>25.6</v>
      </c>
      <c r="P53" s="68" t="s">
        <v>77</v>
      </c>
      <c r="Q53" s="69" t="s">
        <v>69</v>
      </c>
      <c r="R53" s="66">
        <v>0</v>
      </c>
      <c r="S53" s="73">
        <v>25.3</v>
      </c>
      <c r="T53" s="68" t="s">
        <v>77</v>
      </c>
      <c r="U53" s="220" t="s">
        <v>69</v>
      </c>
      <c r="Y53" s="1"/>
    </row>
    <row r="54" spans="1:25" ht="16.5" thickTop="1" x14ac:dyDescent="0.15">
      <c r="C54" s="1" t="s">
        <v>71</v>
      </c>
      <c r="Y54" s="1"/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14">
    <mergeCell ref="C3:E3"/>
    <mergeCell ref="F3:I3"/>
    <mergeCell ref="J3:M3"/>
    <mergeCell ref="N3:Q3"/>
    <mergeCell ref="R3:U3"/>
    <mergeCell ref="C4:C9"/>
    <mergeCell ref="D5:D6"/>
    <mergeCell ref="D7:D8"/>
    <mergeCell ref="D9:E9"/>
    <mergeCell ref="C23:E23"/>
    <mergeCell ref="F23:I23"/>
    <mergeCell ref="J23:M23"/>
    <mergeCell ref="N23:Q23"/>
    <mergeCell ref="R23:U23"/>
    <mergeCell ref="C24:D25"/>
    <mergeCell ref="E24:E25"/>
    <mergeCell ref="C11:E11"/>
    <mergeCell ref="F11:I11"/>
    <mergeCell ref="J11:M11"/>
    <mergeCell ref="N11:Q11"/>
    <mergeCell ref="R11:U11"/>
    <mergeCell ref="C12:C21"/>
    <mergeCell ref="D13:D14"/>
    <mergeCell ref="D15:D16"/>
    <mergeCell ref="D17:D20"/>
    <mergeCell ref="D21:E21"/>
    <mergeCell ref="C27:E27"/>
    <mergeCell ref="F27:I27"/>
    <mergeCell ref="J27:M27"/>
    <mergeCell ref="N27:Q27"/>
    <mergeCell ref="R27:U27"/>
    <mergeCell ref="C28:C38"/>
    <mergeCell ref="D29:D32"/>
    <mergeCell ref="E29:E30"/>
    <mergeCell ref="G29:G30"/>
    <mergeCell ref="H29:H30"/>
    <mergeCell ref="Q29:Q30"/>
    <mergeCell ref="S29:S30"/>
    <mergeCell ref="T29:T30"/>
    <mergeCell ref="U29:U30"/>
    <mergeCell ref="E31:E32"/>
    <mergeCell ref="G31:G32"/>
    <mergeCell ref="H31:H32"/>
    <mergeCell ref="I31:I32"/>
    <mergeCell ref="K31:K32"/>
    <mergeCell ref="L31:L32"/>
    <mergeCell ref="I29:I30"/>
    <mergeCell ref="K29:K30"/>
    <mergeCell ref="L29:L30"/>
    <mergeCell ref="M29:M30"/>
    <mergeCell ref="O29:O30"/>
    <mergeCell ref="P29:P30"/>
    <mergeCell ref="E34:E36"/>
    <mergeCell ref="D38:E38"/>
    <mergeCell ref="C40:E40"/>
    <mergeCell ref="F40:I40"/>
    <mergeCell ref="J40:M40"/>
    <mergeCell ref="N40:Q40"/>
    <mergeCell ref="U31:U32"/>
    <mergeCell ref="D33:D37"/>
    <mergeCell ref="H33:H34"/>
    <mergeCell ref="I33:I34"/>
    <mergeCell ref="L33:L34"/>
    <mergeCell ref="M33:M34"/>
    <mergeCell ref="P33:P34"/>
    <mergeCell ref="Q33:Q34"/>
    <mergeCell ref="T33:T34"/>
    <mergeCell ref="U33:U34"/>
    <mergeCell ref="M31:M32"/>
    <mergeCell ref="O31:O32"/>
    <mergeCell ref="P31:P32"/>
    <mergeCell ref="Q31:Q32"/>
    <mergeCell ref="S31:S32"/>
    <mergeCell ref="T31:T32"/>
    <mergeCell ref="R40:U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P42:P43"/>
    <mergeCell ref="Q42:Q43"/>
    <mergeCell ref="S42:S43"/>
    <mergeCell ref="T42:T43"/>
    <mergeCell ref="U42:U43"/>
    <mergeCell ref="C45:E45"/>
    <mergeCell ref="F45:I45"/>
    <mergeCell ref="J45:M45"/>
    <mergeCell ref="N45:Q45"/>
    <mergeCell ref="R45:U45"/>
    <mergeCell ref="C51:D53"/>
    <mergeCell ref="T47:T48"/>
    <mergeCell ref="U47:U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conditionalFormatting sqref="I5:I8">
    <cfRule type="expression" dxfId="31" priority="32">
      <formula>AND(H5&lt;&gt;0,I5="")</formula>
    </cfRule>
  </conditionalFormatting>
  <conditionalFormatting sqref="M5:M8">
    <cfRule type="expression" dxfId="30" priority="31">
      <formula>AND(L5&lt;&gt;0,M5="")</formula>
    </cfRule>
  </conditionalFormatting>
  <conditionalFormatting sqref="Q5:Q8">
    <cfRule type="expression" dxfId="29" priority="30">
      <formula>AND(P5&lt;&gt;0,Q5="")</formula>
    </cfRule>
  </conditionalFormatting>
  <conditionalFormatting sqref="U5:U8">
    <cfRule type="expression" dxfId="28" priority="29">
      <formula>AND(T5&lt;&gt;0,U5="")</formula>
    </cfRule>
  </conditionalFormatting>
  <conditionalFormatting sqref="I13:I20">
    <cfRule type="expression" dxfId="27" priority="28">
      <formula>AND(H13&lt;&gt;0,I13="")</formula>
    </cfRule>
  </conditionalFormatting>
  <conditionalFormatting sqref="M13:M20">
    <cfRule type="expression" dxfId="26" priority="27">
      <formula>AND(L13&lt;&gt;0,M13="")</formula>
    </cfRule>
  </conditionalFormatting>
  <conditionalFormatting sqref="Q13:Q20">
    <cfRule type="expression" dxfId="25" priority="26">
      <formula>AND(P13&lt;&gt;0,Q13="")</formula>
    </cfRule>
  </conditionalFormatting>
  <conditionalFormatting sqref="U13:U20">
    <cfRule type="expression" dxfId="24" priority="25">
      <formula>AND(T13&lt;&gt;0,U13="")</formula>
    </cfRule>
  </conditionalFormatting>
  <conditionalFormatting sqref="I25">
    <cfRule type="expression" dxfId="23" priority="24">
      <formula>AND(H25&lt;&gt;0,I25="")</formula>
    </cfRule>
  </conditionalFormatting>
  <conditionalFormatting sqref="M25">
    <cfRule type="expression" dxfId="22" priority="23">
      <formula>AND(L25&lt;&gt;0,M25="")</formula>
    </cfRule>
  </conditionalFormatting>
  <conditionalFormatting sqref="Q25">
    <cfRule type="expression" dxfId="21" priority="22">
      <formula>AND(P25&lt;&gt;0,Q25="")</formula>
    </cfRule>
  </conditionalFormatting>
  <conditionalFormatting sqref="U25">
    <cfRule type="expression" dxfId="20" priority="21">
      <formula>AND(T25&lt;&gt;0,U25="")</formula>
    </cfRule>
  </conditionalFormatting>
  <conditionalFormatting sqref="I29">
    <cfRule type="expression" dxfId="19" priority="20">
      <formula>AND(H29&lt;&gt;0,I29="")</formula>
    </cfRule>
  </conditionalFormatting>
  <conditionalFormatting sqref="I31 I33">
    <cfRule type="expression" dxfId="18" priority="19">
      <formula>AND(H31&lt;&gt;0,I31="")</formula>
    </cfRule>
  </conditionalFormatting>
  <conditionalFormatting sqref="I37">
    <cfRule type="expression" dxfId="17" priority="18">
      <formula>AND(H37&lt;&gt;0,I37="")</formula>
    </cfRule>
  </conditionalFormatting>
  <conditionalFormatting sqref="I42">
    <cfRule type="expression" dxfId="16" priority="17">
      <formula>AND(H42&lt;&gt;0,I42="")</formula>
    </cfRule>
  </conditionalFormatting>
  <conditionalFormatting sqref="I47">
    <cfRule type="expression" dxfId="15" priority="16">
      <formula>AND(H47&lt;&gt;0,I47="")</formula>
    </cfRule>
  </conditionalFormatting>
  <conditionalFormatting sqref="M31 M33">
    <cfRule type="expression" dxfId="14" priority="15">
      <formula>AND(L31&lt;&gt;0,M31="")</formula>
    </cfRule>
  </conditionalFormatting>
  <conditionalFormatting sqref="M37">
    <cfRule type="expression" dxfId="13" priority="14">
      <formula>AND(L37&lt;&gt;0,M37="")</formula>
    </cfRule>
  </conditionalFormatting>
  <conditionalFormatting sqref="Q29">
    <cfRule type="expression" dxfId="12" priority="13">
      <formula>AND(P29&lt;&gt;0,Q29="")</formula>
    </cfRule>
  </conditionalFormatting>
  <conditionalFormatting sqref="Q31 Q33">
    <cfRule type="expression" dxfId="11" priority="12">
      <formula>AND(P31&lt;&gt;0,Q31="")</formula>
    </cfRule>
  </conditionalFormatting>
  <conditionalFormatting sqref="Q37">
    <cfRule type="expression" dxfId="10" priority="11">
      <formula>AND(P37&lt;&gt;0,Q37="")</formula>
    </cfRule>
  </conditionalFormatting>
  <conditionalFormatting sqref="U29">
    <cfRule type="expression" dxfId="9" priority="10">
      <formula>AND(T29&lt;&gt;0,U29="")</formula>
    </cfRule>
  </conditionalFormatting>
  <conditionalFormatting sqref="U31 U33">
    <cfRule type="expression" dxfId="8" priority="9">
      <formula>AND(T31&lt;&gt;0,U31="")</formula>
    </cfRule>
  </conditionalFormatting>
  <conditionalFormatting sqref="U37">
    <cfRule type="expression" dxfId="7" priority="8">
      <formula>AND(T37&lt;&gt;0,U37="")</formula>
    </cfRule>
  </conditionalFormatting>
  <conditionalFormatting sqref="M42">
    <cfRule type="expression" dxfId="6" priority="7">
      <formula>AND(L42&lt;&gt;0,M42="")</formula>
    </cfRule>
  </conditionalFormatting>
  <conditionalFormatting sqref="Q42">
    <cfRule type="expression" dxfId="5" priority="6">
      <formula>AND(P42&lt;&gt;0,Q42="")</formula>
    </cfRule>
  </conditionalFormatting>
  <conditionalFormatting sqref="U42">
    <cfRule type="expression" dxfId="4" priority="5">
      <formula>AND(T42&lt;&gt;0,U42="")</formula>
    </cfRule>
  </conditionalFormatting>
  <conditionalFormatting sqref="M47">
    <cfRule type="expression" dxfId="3" priority="4">
      <formula>AND(L47&lt;&gt;0,M47="")</formula>
    </cfRule>
  </conditionalFormatting>
  <conditionalFormatting sqref="Q47">
    <cfRule type="expression" dxfId="2" priority="3">
      <formula>AND(P47&lt;&gt;0,Q47="")</formula>
    </cfRule>
  </conditionalFormatting>
  <conditionalFormatting sqref="U47">
    <cfRule type="expression" dxfId="1" priority="2">
      <formula>AND(T47&lt;&gt;0,U47="")</formula>
    </cfRule>
  </conditionalFormatting>
  <conditionalFormatting sqref="M29">
    <cfRule type="expression" dxfId="0" priority="1">
      <formula>AND(L29&lt;&gt;0,M29="")</formula>
    </cfRule>
  </conditionalFormatting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&amp;"メイリオ,ボールド"&amp;22日別の優先給電ルールに基づく抑制、調整状況（2024年1月）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E9D93-11C8-4E13-B0BA-A1B90C911E0E}">
  <sheetPr>
    <tabColor rgb="FFFFC000"/>
  </sheetPr>
  <dimension ref="B1:O69"/>
  <sheetViews>
    <sheetView showGridLines="0" view="pageBreakPreview" zoomScale="85" zoomScaleNormal="70" zoomScaleSheetLayoutView="85" workbookViewId="0">
      <selection activeCell="F2" sqref="F2:O25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95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45332</v>
      </c>
      <c r="G3" s="92" t="s">
        <v>100</v>
      </c>
      <c r="H3" s="93">
        <v>45333</v>
      </c>
      <c r="I3" s="92" t="s">
        <v>156</v>
      </c>
      <c r="J3" s="93">
        <v>45334</v>
      </c>
      <c r="K3" s="92" t="s">
        <v>100</v>
      </c>
      <c r="L3" s="93">
        <v>45335</v>
      </c>
      <c r="M3" s="92" t="s">
        <v>100</v>
      </c>
      <c r="N3" s="93">
        <v>45339</v>
      </c>
      <c r="O3" s="92" t="s">
        <v>100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85.4</v>
      </c>
      <c r="G5" s="269" t="s">
        <v>110</v>
      </c>
      <c r="H5" s="102">
        <v>84.6</v>
      </c>
      <c r="I5" s="269" t="s">
        <v>110</v>
      </c>
      <c r="J5" s="102">
        <v>85.2</v>
      </c>
      <c r="K5" s="269" t="s">
        <v>110</v>
      </c>
      <c r="L5" s="102">
        <v>86.4</v>
      </c>
      <c r="M5" s="269" t="s">
        <v>110</v>
      </c>
      <c r="N5" s="102">
        <v>75.8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141.19999999999999</v>
      </c>
      <c r="G6" s="270"/>
      <c r="H6" s="106">
        <v>143.80000000000001</v>
      </c>
      <c r="I6" s="270"/>
      <c r="J6" s="106">
        <v>142.69999999999999</v>
      </c>
      <c r="K6" s="270"/>
      <c r="L6" s="106">
        <v>162.5</v>
      </c>
      <c r="M6" s="270"/>
      <c r="N6" s="106">
        <v>127.6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413.1</v>
      </c>
      <c r="G7" s="270"/>
      <c r="H7" s="110">
        <v>413.2</v>
      </c>
      <c r="I7" s="270"/>
      <c r="J7" s="110">
        <v>413.2</v>
      </c>
      <c r="K7" s="270"/>
      <c r="L7" s="110">
        <v>413.5</v>
      </c>
      <c r="M7" s="270"/>
      <c r="N7" s="110">
        <v>413.4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19.899999999999999</v>
      </c>
      <c r="G8" s="270"/>
      <c r="H8" s="114">
        <v>17.699999999999797</v>
      </c>
      <c r="I8" s="270"/>
      <c r="J8" s="114">
        <v>17.200000000000138</v>
      </c>
      <c r="K8" s="270"/>
      <c r="L8" s="114">
        <v>18.100000000000001</v>
      </c>
      <c r="M8" s="270"/>
      <c r="N8" s="114">
        <v>17.199999999999978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16.3</v>
      </c>
      <c r="G9" s="270"/>
      <c r="H9" s="118">
        <v>16.3</v>
      </c>
      <c r="I9" s="270"/>
      <c r="J9" s="118">
        <v>16.3</v>
      </c>
      <c r="K9" s="270"/>
      <c r="L9" s="118">
        <v>16.3</v>
      </c>
      <c r="M9" s="270"/>
      <c r="N9" s="118">
        <v>15.9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33.299999999999997</v>
      </c>
      <c r="G10" s="270"/>
      <c r="H10" s="122">
        <v>33.299999999999997</v>
      </c>
      <c r="I10" s="270"/>
      <c r="J10" s="122">
        <v>33.299999999999997</v>
      </c>
      <c r="K10" s="270"/>
      <c r="L10" s="122">
        <v>33.299999999999997</v>
      </c>
      <c r="M10" s="270"/>
      <c r="N10" s="122">
        <v>31.7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23.1</v>
      </c>
      <c r="G11" s="270"/>
      <c r="H11" s="126">
        <v>22.7</v>
      </c>
      <c r="I11" s="270"/>
      <c r="J11" s="126">
        <v>22.3</v>
      </c>
      <c r="K11" s="270"/>
      <c r="L11" s="126">
        <v>22.5</v>
      </c>
      <c r="M11" s="270"/>
      <c r="N11" s="126">
        <v>23.3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756.6</v>
      </c>
      <c r="G12" s="270"/>
      <c r="H12" s="129">
        <v>735.5</v>
      </c>
      <c r="I12" s="270"/>
      <c r="J12" s="129">
        <v>831.1</v>
      </c>
      <c r="K12" s="270"/>
      <c r="L12" s="129">
        <v>770.8</v>
      </c>
      <c r="M12" s="270"/>
      <c r="N12" s="129">
        <v>838.1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17.3</v>
      </c>
      <c r="G13" s="270"/>
      <c r="H13" s="129">
        <v>22.2</v>
      </c>
      <c r="I13" s="270"/>
      <c r="J13" s="129">
        <v>2.2000000000000002</v>
      </c>
      <c r="K13" s="270"/>
      <c r="L13" s="129">
        <v>7.6</v>
      </c>
      <c r="M13" s="270"/>
      <c r="N13" s="129">
        <v>1.4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261.7</v>
      </c>
      <c r="G14" s="270"/>
      <c r="H14" s="133">
        <v>268.10000000000002</v>
      </c>
      <c r="I14" s="270"/>
      <c r="J14" s="133">
        <v>187.2</v>
      </c>
      <c r="K14" s="270"/>
      <c r="L14" s="133">
        <v>247.5</v>
      </c>
      <c r="M14" s="270"/>
      <c r="N14" s="133">
        <v>180.2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1767.9</v>
      </c>
      <c r="G15" s="270"/>
      <c r="H15" s="135">
        <v>1757.4</v>
      </c>
      <c r="I15" s="270"/>
      <c r="J15" s="135">
        <v>1750.7</v>
      </c>
      <c r="K15" s="270"/>
      <c r="L15" s="135">
        <v>1778.4999999999998</v>
      </c>
      <c r="M15" s="270"/>
      <c r="N15" s="135">
        <v>1724.6000000000001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915</v>
      </c>
      <c r="G16" s="270"/>
      <c r="H16" s="140">
        <v>874.1</v>
      </c>
      <c r="I16" s="270"/>
      <c r="J16" s="140">
        <v>905</v>
      </c>
      <c r="K16" s="270"/>
      <c r="L16" s="140">
        <v>965</v>
      </c>
      <c r="M16" s="270"/>
      <c r="N16" s="140">
        <v>875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-253.2</v>
      </c>
      <c r="G17" s="270"/>
      <c r="H17" s="143">
        <v>-188.2</v>
      </c>
      <c r="I17" s="270"/>
      <c r="J17" s="143">
        <v>-253.2</v>
      </c>
      <c r="K17" s="270"/>
      <c r="L17" s="143">
        <v>-253.2</v>
      </c>
      <c r="M17" s="270"/>
      <c r="N17" s="143">
        <v>-253.2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0</v>
      </c>
      <c r="G18" s="270"/>
      <c r="H18" s="146">
        <v>0</v>
      </c>
      <c r="I18" s="270"/>
      <c r="J18" s="146">
        <v>0</v>
      </c>
      <c r="K18" s="270"/>
      <c r="L18" s="146">
        <v>0</v>
      </c>
      <c r="M18" s="270"/>
      <c r="N18" s="146">
        <v>0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-218</v>
      </c>
      <c r="G19" s="270"/>
      <c r="H19" s="149">
        <v>-216</v>
      </c>
      <c r="I19" s="270"/>
      <c r="J19" s="149">
        <v>-218</v>
      </c>
      <c r="K19" s="270"/>
      <c r="L19" s="149">
        <v>-266</v>
      </c>
      <c r="M19" s="270"/>
      <c r="N19" s="149">
        <v>-218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0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1386.2</v>
      </c>
      <c r="G21" s="271"/>
      <c r="H21" s="154">
        <v>1278.3</v>
      </c>
      <c r="I21" s="271"/>
      <c r="J21" s="154">
        <v>1376.2</v>
      </c>
      <c r="K21" s="271"/>
      <c r="L21" s="154">
        <v>1484.2</v>
      </c>
      <c r="M21" s="271"/>
      <c r="N21" s="154">
        <v>1346.2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1767.9</v>
      </c>
      <c r="G23" s="252"/>
      <c r="H23" s="159">
        <v>1757.4</v>
      </c>
      <c r="I23" s="252"/>
      <c r="J23" s="159">
        <v>1750.7</v>
      </c>
      <c r="K23" s="252"/>
      <c r="L23" s="159">
        <v>1778.4999999999998</v>
      </c>
      <c r="M23" s="252"/>
      <c r="N23" s="159">
        <v>1724.6000000000001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1386.2</v>
      </c>
      <c r="G24" s="253"/>
      <c r="H24" s="161">
        <v>1278.3</v>
      </c>
      <c r="I24" s="253"/>
      <c r="J24" s="161">
        <v>1376.2</v>
      </c>
      <c r="K24" s="253"/>
      <c r="L24" s="161">
        <v>1484.2</v>
      </c>
      <c r="M24" s="253"/>
      <c r="N24" s="161">
        <v>1346.2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381.70000000000005</v>
      </c>
      <c r="G25" s="254"/>
      <c r="H25" s="164">
        <v>479.10000000000014</v>
      </c>
      <c r="I25" s="254"/>
      <c r="J25" s="164">
        <v>374.5</v>
      </c>
      <c r="K25" s="254"/>
      <c r="L25" s="164">
        <v>294.29999999999973</v>
      </c>
      <c r="M25" s="254"/>
      <c r="N25" s="164">
        <v>378.40000000000009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1767.9</v>
      </c>
      <c r="H57" s="194">
        <f>SUM(H5:H14)</f>
        <v>1757.4</v>
      </c>
      <c r="J57" s="194">
        <f>SUM(J5:J14)</f>
        <v>1750.7</v>
      </c>
      <c r="L57" s="194">
        <f>SUM(L5:L14)</f>
        <v>1778.4999999999998</v>
      </c>
      <c r="N57" s="194">
        <f>SUM(N5:N14)</f>
        <v>1724.6000000000001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1386.2</v>
      </c>
      <c r="H59" s="195">
        <f>H16-H17-H18-H19-H20</f>
        <v>1278.3</v>
      </c>
      <c r="J59" s="195">
        <f>J16-J17-J18-J19-J20</f>
        <v>1376.2</v>
      </c>
      <c r="L59" s="195">
        <f>L16-L17-L18-L19-L20</f>
        <v>1484.2</v>
      </c>
      <c r="N59" s="195">
        <f>N16-N17-N18-N19-N20</f>
        <v>1346.2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日別の需給状況・再エネ出力抑制の必要性（2024年2月）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5D18-6F93-40B2-9DB4-97B82E9DE623}">
  <sheetPr>
    <tabColor rgb="FFFFC000"/>
  </sheetPr>
  <dimension ref="B1:O69"/>
  <sheetViews>
    <sheetView showGridLines="0" view="pageBreakPreview" zoomScale="70" zoomScaleNormal="70" zoomScaleSheetLayoutView="70" workbookViewId="0">
      <selection activeCell="F2" sqref="F2:O25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K1" s="87" t="s">
        <v>157</v>
      </c>
      <c r="O1" s="87"/>
    </row>
    <row r="2" spans="2:15" ht="16.5" x14ac:dyDescent="0.15">
      <c r="B2" s="88"/>
      <c r="C2" s="297" t="s">
        <v>94</v>
      </c>
      <c r="D2" s="298"/>
      <c r="E2" s="299"/>
      <c r="F2" s="303" t="s">
        <v>95</v>
      </c>
      <c r="G2" s="302"/>
      <c r="H2" s="303" t="s">
        <v>95</v>
      </c>
      <c r="I2" s="302"/>
      <c r="J2" s="303" t="s">
        <v>95</v>
      </c>
      <c r="K2" s="302"/>
    </row>
    <row r="3" spans="2:15" ht="17.25" thickBot="1" x14ac:dyDescent="0.2">
      <c r="B3" s="89"/>
      <c r="C3" s="285" t="s">
        <v>97</v>
      </c>
      <c r="D3" s="286"/>
      <c r="E3" s="287"/>
      <c r="F3" s="93">
        <v>45340</v>
      </c>
      <c r="G3" s="92" t="s">
        <v>147</v>
      </c>
      <c r="H3" s="93">
        <v>45347</v>
      </c>
      <c r="I3" s="92" t="s">
        <v>158</v>
      </c>
      <c r="J3" s="93">
        <v>45350</v>
      </c>
      <c r="K3" s="92" t="s">
        <v>100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73.8</v>
      </c>
      <c r="G5" s="269" t="s">
        <v>110</v>
      </c>
      <c r="H5" s="102">
        <v>75.2</v>
      </c>
      <c r="I5" s="269" t="s">
        <v>110</v>
      </c>
      <c r="J5" s="102">
        <v>97.8</v>
      </c>
      <c r="K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128.1</v>
      </c>
      <c r="G6" s="270"/>
      <c r="H6" s="106">
        <v>113.4</v>
      </c>
      <c r="I6" s="270"/>
      <c r="J6" s="106">
        <v>134.30000000000001</v>
      </c>
      <c r="K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413.7</v>
      </c>
      <c r="G7" s="270"/>
      <c r="H7" s="110">
        <v>413.3</v>
      </c>
      <c r="I7" s="270"/>
      <c r="J7" s="110">
        <v>413.5</v>
      </c>
      <c r="K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16.800000000000146</v>
      </c>
      <c r="G8" s="270"/>
      <c r="H8" s="114">
        <v>35.5</v>
      </c>
      <c r="I8" s="270"/>
      <c r="J8" s="114">
        <v>27.9</v>
      </c>
      <c r="K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16.100000000000001</v>
      </c>
      <c r="G9" s="270"/>
      <c r="H9" s="118">
        <v>16.100000000000001</v>
      </c>
      <c r="I9" s="270"/>
      <c r="J9" s="118">
        <v>15.9</v>
      </c>
      <c r="K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31</v>
      </c>
      <c r="G10" s="270"/>
      <c r="H10" s="122">
        <v>33.299999999999997</v>
      </c>
      <c r="I10" s="270"/>
      <c r="J10" s="122">
        <v>33.299999999999997</v>
      </c>
      <c r="K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23.7</v>
      </c>
      <c r="G11" s="270"/>
      <c r="H11" s="126">
        <v>24.8</v>
      </c>
      <c r="I11" s="270"/>
      <c r="J11" s="126">
        <v>24.3</v>
      </c>
      <c r="K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827.2</v>
      </c>
      <c r="G12" s="270"/>
      <c r="H12" s="129">
        <v>417.5</v>
      </c>
      <c r="I12" s="270"/>
      <c r="J12" s="129">
        <v>795.4</v>
      </c>
      <c r="K12" s="270"/>
    </row>
    <row r="13" spans="2:15" ht="16.5" x14ac:dyDescent="0.15">
      <c r="B13" s="289"/>
      <c r="C13" s="292"/>
      <c r="D13" s="273"/>
      <c r="E13" s="127" t="s">
        <v>123</v>
      </c>
      <c r="F13" s="129">
        <v>8.8000000000000007</v>
      </c>
      <c r="G13" s="270"/>
      <c r="H13" s="129">
        <v>7.7</v>
      </c>
      <c r="I13" s="270"/>
      <c r="J13" s="129">
        <v>5.8</v>
      </c>
      <c r="K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205.8</v>
      </c>
      <c r="G14" s="270"/>
      <c r="H14" s="133">
        <v>357</v>
      </c>
      <c r="I14" s="270"/>
      <c r="J14" s="133">
        <v>222.9</v>
      </c>
      <c r="K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1745</v>
      </c>
      <c r="G15" s="270"/>
      <c r="H15" s="135">
        <v>1493.8</v>
      </c>
      <c r="I15" s="270"/>
      <c r="J15" s="135">
        <v>1771.1</v>
      </c>
      <c r="K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775</v>
      </c>
      <c r="G16" s="270"/>
      <c r="H16" s="140">
        <v>843</v>
      </c>
      <c r="I16" s="270"/>
      <c r="J16" s="140">
        <v>960.3</v>
      </c>
      <c r="K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-253.2</v>
      </c>
      <c r="G17" s="270"/>
      <c r="H17" s="143">
        <v>-253.2</v>
      </c>
      <c r="I17" s="270"/>
      <c r="J17" s="143">
        <v>-253.2</v>
      </c>
      <c r="K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0</v>
      </c>
      <c r="G18" s="270"/>
      <c r="H18" s="146">
        <v>0</v>
      </c>
      <c r="I18" s="270"/>
      <c r="J18" s="146">
        <v>0</v>
      </c>
      <c r="K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-220</v>
      </c>
      <c r="G19" s="270"/>
      <c r="H19" s="149">
        <v>-214</v>
      </c>
      <c r="I19" s="270"/>
      <c r="J19" s="149">
        <v>-260.2</v>
      </c>
      <c r="K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1248.2</v>
      </c>
      <c r="G21" s="271"/>
      <c r="H21" s="154">
        <v>1310.2</v>
      </c>
      <c r="I21" s="271"/>
      <c r="J21" s="154">
        <v>1473.7</v>
      </c>
      <c r="K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1745</v>
      </c>
      <c r="G23" s="252"/>
      <c r="H23" s="159">
        <v>1493.8</v>
      </c>
      <c r="I23" s="252"/>
      <c r="J23" s="159">
        <v>1771.1</v>
      </c>
      <c r="K23" s="252"/>
    </row>
    <row r="24" spans="2:15" ht="16.5" x14ac:dyDescent="0.15">
      <c r="B24" s="261"/>
      <c r="C24" s="255" t="s">
        <v>139</v>
      </c>
      <c r="D24" s="256"/>
      <c r="E24" s="257"/>
      <c r="F24" s="161">
        <v>1248.2</v>
      </c>
      <c r="G24" s="253"/>
      <c r="H24" s="161">
        <v>1310.2</v>
      </c>
      <c r="I24" s="253"/>
      <c r="J24" s="161">
        <v>1473.7</v>
      </c>
      <c r="K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496.79999999999995</v>
      </c>
      <c r="G25" s="254"/>
      <c r="H25" s="164">
        <v>183.59999999999991</v>
      </c>
      <c r="I25" s="254"/>
      <c r="J25" s="164">
        <v>297.39999999999986</v>
      </c>
      <c r="K25" s="254"/>
    </row>
    <row r="26" spans="2:15" ht="16.5" thickBot="1" x14ac:dyDescent="0.2">
      <c r="B26" s="7"/>
      <c r="C26" s="6"/>
      <c r="D26" s="6"/>
      <c r="E26" s="6"/>
      <c r="F26" s="165"/>
      <c r="G26" s="7"/>
      <c r="H26" s="249"/>
      <c r="I26" s="250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1745</v>
      </c>
      <c r="H57" s="194">
        <f>SUM(H5:H14)</f>
        <v>1493.8</v>
      </c>
      <c r="J57" s="194">
        <f>SUM(J5:J14)</f>
        <v>1771.1</v>
      </c>
      <c r="L57" s="194" t="e">
        <f>SUM(#REF!)</f>
        <v>#REF!</v>
      </c>
      <c r="N57" s="194" t="e">
        <f>SUM(#REF!)</f>
        <v>#REF!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e">
        <f>IF(L57=#REF!,"〇","×")</f>
        <v>#REF!</v>
      </c>
      <c r="N58" s="8" t="e">
        <f>IF(N57=#REF!,"〇","×")</f>
        <v>#REF!</v>
      </c>
    </row>
    <row r="59" spans="2:15" x14ac:dyDescent="0.15">
      <c r="F59" s="195">
        <f>F16-F17-F18-F19-F20</f>
        <v>1248.2</v>
      </c>
      <c r="H59" s="195">
        <f>H16-H17-H18-H19-H20</f>
        <v>1310.2</v>
      </c>
      <c r="J59" s="195">
        <f>J16-J17-J18-J19-J20</f>
        <v>1473.7</v>
      </c>
      <c r="L59" s="195" t="e">
        <f>#REF!-#REF!-#REF!-#REF!-#REF!</f>
        <v>#REF!</v>
      </c>
      <c r="N59" s="195" t="e">
        <f>#REF!-#REF!-#REF!-#REF!-#REF!</f>
        <v>#REF!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e">
        <f>IF(L59=#REF!,"〇","×")</f>
        <v>#REF!</v>
      </c>
      <c r="N60" s="8" t="e">
        <f>IF(N59=#REF!,"〇","×")</f>
        <v>#REF!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3">
    <mergeCell ref="B5:B21"/>
    <mergeCell ref="C5:C15"/>
    <mergeCell ref="G5:G21"/>
    <mergeCell ref="I5:I21"/>
    <mergeCell ref="K5:K21"/>
    <mergeCell ref="C2:E2"/>
    <mergeCell ref="F2:G2"/>
    <mergeCell ref="H2:I2"/>
    <mergeCell ref="J2:K2"/>
    <mergeCell ref="C3:E3"/>
    <mergeCell ref="D12:D13"/>
    <mergeCell ref="D15:E15"/>
    <mergeCell ref="C16:C21"/>
    <mergeCell ref="D17:D18"/>
    <mergeCell ref="D19:D20"/>
    <mergeCell ref="D21:E21"/>
    <mergeCell ref="B23:B25"/>
    <mergeCell ref="C23:E23"/>
    <mergeCell ref="G23:G25"/>
    <mergeCell ref="I23:I25"/>
    <mergeCell ref="K23:K25"/>
    <mergeCell ref="C24:E24"/>
    <mergeCell ref="D25:E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日別の需給状況・再エネ出力抑制の必要性（2024年2月）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299F2-7F8C-44E0-B77A-D9A2FAE3F991}">
  <sheetPr>
    <tabColor rgb="FFFFC000"/>
    <pageSetUpPr fitToPage="1"/>
  </sheetPr>
  <dimension ref="A1:Y57"/>
  <sheetViews>
    <sheetView showGridLines="0" view="pageBreakPreview" zoomScale="55" zoomScaleNormal="55" zoomScaleSheetLayoutView="55" workbookViewId="0">
      <selection activeCell="AC16" sqref="AC16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45332</v>
      </c>
      <c r="G3" s="315"/>
      <c r="H3" s="315"/>
      <c r="I3" s="316"/>
      <c r="J3" s="314">
        <v>45333</v>
      </c>
      <c r="K3" s="315"/>
      <c r="L3" s="315"/>
      <c r="M3" s="316"/>
      <c r="N3" s="314">
        <v>45334</v>
      </c>
      <c r="O3" s="315"/>
      <c r="P3" s="315"/>
      <c r="Q3" s="316"/>
      <c r="R3" s="314">
        <v>45335</v>
      </c>
      <c r="S3" s="315"/>
      <c r="T3" s="315"/>
      <c r="U3" s="316"/>
      <c r="V3" s="314">
        <v>45339</v>
      </c>
      <c r="W3" s="315"/>
      <c r="X3" s="315"/>
      <c r="Y3" s="403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20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12.4</v>
      </c>
      <c r="G5" s="61">
        <v>12.4</v>
      </c>
      <c r="H5" s="17">
        <v>0</v>
      </c>
      <c r="I5" s="54"/>
      <c r="J5" s="52">
        <v>12.4</v>
      </c>
      <c r="K5" s="61">
        <v>12.4</v>
      </c>
      <c r="L5" s="17">
        <v>0</v>
      </c>
      <c r="M5" s="54"/>
      <c r="N5" s="52">
        <v>12.4</v>
      </c>
      <c r="O5" s="61">
        <v>12.4</v>
      </c>
      <c r="P5" s="17">
        <v>0</v>
      </c>
      <c r="Q5" s="54"/>
      <c r="R5" s="52">
        <v>12.4</v>
      </c>
      <c r="S5" s="61">
        <v>12.4</v>
      </c>
      <c r="T5" s="17">
        <v>0</v>
      </c>
      <c r="U5" s="54"/>
      <c r="V5" s="52">
        <v>12.4</v>
      </c>
      <c r="W5" s="61">
        <v>12.4</v>
      </c>
      <c r="X5" s="17">
        <v>0</v>
      </c>
      <c r="Y5" s="206"/>
    </row>
    <row r="6" spans="3:25" ht="16.5" x14ac:dyDescent="0.15">
      <c r="C6" s="366"/>
      <c r="D6" s="369"/>
      <c r="E6" s="16" t="s">
        <v>2</v>
      </c>
      <c r="F6" s="52">
        <v>17.5</v>
      </c>
      <c r="G6" s="61">
        <v>17.5</v>
      </c>
      <c r="H6" s="17">
        <v>0</v>
      </c>
      <c r="I6" s="54"/>
      <c r="J6" s="52">
        <v>17.5</v>
      </c>
      <c r="K6" s="61">
        <v>17.5</v>
      </c>
      <c r="L6" s="17">
        <v>0</v>
      </c>
      <c r="M6" s="54"/>
      <c r="N6" s="52">
        <v>17.5</v>
      </c>
      <c r="O6" s="61">
        <v>17.5</v>
      </c>
      <c r="P6" s="17">
        <v>0</v>
      </c>
      <c r="Q6" s="54"/>
      <c r="R6" s="52">
        <v>17.5</v>
      </c>
      <c r="S6" s="61">
        <v>17.5</v>
      </c>
      <c r="T6" s="17">
        <v>0</v>
      </c>
      <c r="U6" s="54"/>
      <c r="V6" s="52">
        <v>8.6999999999999993</v>
      </c>
      <c r="W6" s="61">
        <v>8.6999999999999993</v>
      </c>
      <c r="X6" s="17">
        <v>0</v>
      </c>
      <c r="Y6" s="206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206"/>
    </row>
    <row r="8" spans="3:25" ht="16.5" x14ac:dyDescent="0.15">
      <c r="C8" s="367"/>
      <c r="D8" s="369"/>
      <c r="E8" s="18" t="s">
        <v>16</v>
      </c>
      <c r="F8" s="49">
        <v>55.5</v>
      </c>
      <c r="G8" s="53">
        <v>55.5</v>
      </c>
      <c r="H8" s="19">
        <v>0</v>
      </c>
      <c r="I8" s="45"/>
      <c r="J8" s="49">
        <v>54.7</v>
      </c>
      <c r="K8" s="53">
        <v>54.7</v>
      </c>
      <c r="L8" s="19">
        <v>0</v>
      </c>
      <c r="M8" s="45"/>
      <c r="N8" s="49">
        <v>55.300000000000004</v>
      </c>
      <c r="O8" s="53">
        <v>55.300000000000004</v>
      </c>
      <c r="P8" s="19">
        <v>0</v>
      </c>
      <c r="Q8" s="45"/>
      <c r="R8" s="49">
        <v>56.5</v>
      </c>
      <c r="S8" s="53">
        <v>56.5</v>
      </c>
      <c r="T8" s="19">
        <v>0</v>
      </c>
      <c r="U8" s="45"/>
      <c r="V8" s="49">
        <v>54.7</v>
      </c>
      <c r="W8" s="53">
        <v>54.7</v>
      </c>
      <c r="X8" s="19">
        <v>0</v>
      </c>
      <c r="Y8" s="207"/>
    </row>
    <row r="9" spans="3:25" ht="17.25" thickBot="1" x14ac:dyDescent="0.2">
      <c r="C9" s="368"/>
      <c r="D9" s="357" t="s">
        <v>20</v>
      </c>
      <c r="E9" s="358"/>
      <c r="F9" s="2">
        <v>85.4</v>
      </c>
      <c r="G9" s="3">
        <v>85.4</v>
      </c>
      <c r="H9" s="3">
        <v>0</v>
      </c>
      <c r="I9" s="20" t="s">
        <v>77</v>
      </c>
      <c r="J9" s="2">
        <v>84.6</v>
      </c>
      <c r="K9" s="3">
        <v>84.6</v>
      </c>
      <c r="L9" s="3">
        <v>0</v>
      </c>
      <c r="M9" s="20" t="s">
        <v>77</v>
      </c>
      <c r="N9" s="2">
        <v>85.2</v>
      </c>
      <c r="O9" s="3">
        <v>85.2</v>
      </c>
      <c r="P9" s="3">
        <v>0</v>
      </c>
      <c r="Q9" s="20" t="s">
        <v>77</v>
      </c>
      <c r="R9" s="2">
        <v>86.4</v>
      </c>
      <c r="S9" s="3">
        <v>86.4</v>
      </c>
      <c r="T9" s="3">
        <v>0</v>
      </c>
      <c r="U9" s="20" t="s">
        <v>77</v>
      </c>
      <c r="V9" s="2">
        <v>75.800000000000011</v>
      </c>
      <c r="W9" s="3">
        <v>75.800000000000011</v>
      </c>
      <c r="X9" s="3">
        <v>0</v>
      </c>
      <c r="Y9" s="208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5" ht="17.25" thickBot="1" x14ac:dyDescent="0.2">
      <c r="C11" s="329" t="s">
        <v>47</v>
      </c>
      <c r="D11" s="330"/>
      <c r="E11" s="331"/>
      <c r="F11" s="317">
        <v>45332</v>
      </c>
      <c r="G11" s="318"/>
      <c r="H11" s="318"/>
      <c r="I11" s="319"/>
      <c r="J11" s="317">
        <v>45333</v>
      </c>
      <c r="K11" s="318"/>
      <c r="L11" s="318"/>
      <c r="M11" s="319"/>
      <c r="N11" s="317">
        <v>45334</v>
      </c>
      <c r="O11" s="318"/>
      <c r="P11" s="318"/>
      <c r="Q11" s="319"/>
      <c r="R11" s="317">
        <v>45335</v>
      </c>
      <c r="S11" s="318"/>
      <c r="T11" s="318"/>
      <c r="U11" s="319"/>
      <c r="V11" s="317">
        <v>45339</v>
      </c>
      <c r="W11" s="318"/>
      <c r="X11" s="318"/>
      <c r="Y11" s="402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20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211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211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0</v>
      </c>
      <c r="L15" s="17">
        <v>32.5</v>
      </c>
      <c r="M15" s="58" t="s">
        <v>160</v>
      </c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211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0</v>
      </c>
      <c r="L16" s="17">
        <v>32.5</v>
      </c>
      <c r="M16" s="58" t="s">
        <v>160</v>
      </c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21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-34</v>
      </c>
      <c r="H17" s="17">
        <v>0</v>
      </c>
      <c r="I17" s="63"/>
      <c r="J17" s="52">
        <v>-34</v>
      </c>
      <c r="K17" s="61">
        <v>-34</v>
      </c>
      <c r="L17" s="17">
        <v>0</v>
      </c>
      <c r="M17" s="63"/>
      <c r="N17" s="52">
        <v>-34</v>
      </c>
      <c r="O17" s="61">
        <v>-34</v>
      </c>
      <c r="P17" s="17">
        <v>0</v>
      </c>
      <c r="Q17" s="63"/>
      <c r="R17" s="52">
        <v>-34</v>
      </c>
      <c r="S17" s="61">
        <v>-34</v>
      </c>
      <c r="T17" s="17">
        <v>0</v>
      </c>
      <c r="U17" s="63"/>
      <c r="V17" s="52">
        <v>-34</v>
      </c>
      <c r="W17" s="61">
        <v>-34</v>
      </c>
      <c r="X17" s="17">
        <v>0</v>
      </c>
      <c r="Y17" s="21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58"/>
      <c r="R18" s="52">
        <v>-34</v>
      </c>
      <c r="S18" s="61">
        <v>-34</v>
      </c>
      <c r="T18" s="17">
        <v>0</v>
      </c>
      <c r="U18" s="58"/>
      <c r="V18" s="52">
        <v>-34</v>
      </c>
      <c r="W18" s="61">
        <v>-34</v>
      </c>
      <c r="X18" s="17">
        <v>0</v>
      </c>
      <c r="Y18" s="211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21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211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-253.2</v>
      </c>
      <c r="H21" s="3">
        <v>0</v>
      </c>
      <c r="I21" s="25" t="s">
        <v>77</v>
      </c>
      <c r="J21" s="2">
        <v>-253.2</v>
      </c>
      <c r="K21" s="3">
        <v>-188.2</v>
      </c>
      <c r="L21" s="3">
        <v>65</v>
      </c>
      <c r="M21" s="25" t="s">
        <v>77</v>
      </c>
      <c r="N21" s="2">
        <v>-253.2</v>
      </c>
      <c r="O21" s="3">
        <v>-253.2</v>
      </c>
      <c r="P21" s="3">
        <v>0</v>
      </c>
      <c r="Q21" s="25" t="s">
        <v>77</v>
      </c>
      <c r="R21" s="2">
        <v>-253.2</v>
      </c>
      <c r="S21" s="3">
        <v>-253.2</v>
      </c>
      <c r="T21" s="3">
        <v>0</v>
      </c>
      <c r="U21" s="25" t="s">
        <v>77</v>
      </c>
      <c r="V21" s="2">
        <v>-253.2</v>
      </c>
      <c r="W21" s="3">
        <v>-253.2</v>
      </c>
      <c r="X21" s="3">
        <v>0</v>
      </c>
      <c r="Y21" s="214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45332</v>
      </c>
      <c r="G23" s="318"/>
      <c r="H23" s="318"/>
      <c r="I23" s="319"/>
      <c r="J23" s="317">
        <v>45333</v>
      </c>
      <c r="K23" s="318"/>
      <c r="L23" s="318"/>
      <c r="M23" s="319"/>
      <c r="N23" s="317">
        <v>45334</v>
      </c>
      <c r="O23" s="318"/>
      <c r="P23" s="318"/>
      <c r="Q23" s="319"/>
      <c r="R23" s="317">
        <v>45335</v>
      </c>
      <c r="S23" s="318"/>
      <c r="T23" s="318"/>
      <c r="U23" s="319"/>
      <c r="V23" s="317">
        <v>45339</v>
      </c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20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0</v>
      </c>
      <c r="H25" s="26">
        <v>5</v>
      </c>
      <c r="I25" s="44" t="s">
        <v>165</v>
      </c>
      <c r="J25" s="43">
        <v>-5</v>
      </c>
      <c r="K25" s="55">
        <v>0</v>
      </c>
      <c r="L25" s="26">
        <v>5</v>
      </c>
      <c r="M25" s="44" t="s">
        <v>165</v>
      </c>
      <c r="N25" s="43">
        <v>-5</v>
      </c>
      <c r="O25" s="55">
        <v>0</v>
      </c>
      <c r="P25" s="26">
        <v>5</v>
      </c>
      <c r="Q25" s="44" t="s">
        <v>165</v>
      </c>
      <c r="R25" s="43">
        <v>-5</v>
      </c>
      <c r="S25" s="55">
        <v>0</v>
      </c>
      <c r="T25" s="26">
        <v>5</v>
      </c>
      <c r="U25" s="44" t="s">
        <v>165</v>
      </c>
      <c r="V25" s="43">
        <v>-5</v>
      </c>
      <c r="W25" s="55">
        <v>0</v>
      </c>
      <c r="X25" s="26">
        <v>5</v>
      </c>
      <c r="Y25" s="215" t="s">
        <v>165</v>
      </c>
    </row>
    <row r="26" spans="3:25" ht="16.5" customHeight="1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45332</v>
      </c>
      <c r="G27" s="318"/>
      <c r="H27" s="318"/>
      <c r="I27" s="319"/>
      <c r="J27" s="317">
        <v>45333</v>
      </c>
      <c r="K27" s="318"/>
      <c r="L27" s="318"/>
      <c r="M27" s="319"/>
      <c r="N27" s="317">
        <v>45334</v>
      </c>
      <c r="O27" s="318"/>
      <c r="P27" s="318"/>
      <c r="Q27" s="319"/>
      <c r="R27" s="317">
        <v>45335</v>
      </c>
      <c r="S27" s="318"/>
      <c r="T27" s="318"/>
      <c r="U27" s="319"/>
      <c r="V27" s="317">
        <v>45339</v>
      </c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20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43.8</v>
      </c>
      <c r="H29" s="309">
        <v>0</v>
      </c>
      <c r="I29" s="311"/>
      <c r="J29" s="59">
        <v>43.8</v>
      </c>
      <c r="K29" s="320">
        <v>43.8</v>
      </c>
      <c r="L29" s="309">
        <v>0</v>
      </c>
      <c r="M29" s="311"/>
      <c r="N29" s="59">
        <v>43.8</v>
      </c>
      <c r="O29" s="320">
        <v>43.8</v>
      </c>
      <c r="P29" s="309">
        <v>0</v>
      </c>
      <c r="Q29" s="311"/>
      <c r="R29" s="59">
        <v>43.8</v>
      </c>
      <c r="S29" s="320">
        <v>43.8</v>
      </c>
      <c r="T29" s="309">
        <v>0</v>
      </c>
      <c r="U29" s="311"/>
      <c r="V29" s="59">
        <v>43.8</v>
      </c>
      <c r="W29" s="320">
        <v>43.8</v>
      </c>
      <c r="X29" s="309">
        <v>0</v>
      </c>
      <c r="Y29" s="399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401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54.4</v>
      </c>
      <c r="K31" s="320">
        <v>54.4</v>
      </c>
      <c r="L31" s="309">
        <v>0</v>
      </c>
      <c r="M31" s="311"/>
      <c r="N31" s="59">
        <v>54.4</v>
      </c>
      <c r="O31" s="320">
        <v>54.4</v>
      </c>
      <c r="P31" s="309">
        <v>0</v>
      </c>
      <c r="Q31" s="311"/>
      <c r="R31" s="59">
        <v>54.4</v>
      </c>
      <c r="S31" s="320">
        <v>62</v>
      </c>
      <c r="T31" s="309">
        <v>7.6000000000000014</v>
      </c>
      <c r="U31" s="311" t="s">
        <v>164</v>
      </c>
      <c r="V31" s="59">
        <v>54.4</v>
      </c>
      <c r="W31" s="320">
        <v>54.4</v>
      </c>
      <c r="X31" s="309">
        <v>0</v>
      </c>
      <c r="Y31" s="399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401"/>
    </row>
    <row r="33" spans="3:25" ht="16.5" x14ac:dyDescent="0.15">
      <c r="C33" s="350"/>
      <c r="D33" s="347" t="s">
        <v>36</v>
      </c>
      <c r="E33" s="85" t="s">
        <v>11</v>
      </c>
      <c r="F33" s="59">
        <v>49.2</v>
      </c>
      <c r="G33" s="84">
        <v>42.6</v>
      </c>
      <c r="H33" s="309">
        <v>-6.6000000000000014</v>
      </c>
      <c r="I33" s="311" t="s">
        <v>162</v>
      </c>
      <c r="J33" s="59">
        <v>49.2</v>
      </c>
      <c r="K33" s="84">
        <v>45.2</v>
      </c>
      <c r="L33" s="309">
        <v>-4</v>
      </c>
      <c r="M33" s="311" t="s">
        <v>162</v>
      </c>
      <c r="N33" s="59">
        <v>49.2</v>
      </c>
      <c r="O33" s="84">
        <v>44.1</v>
      </c>
      <c r="P33" s="309">
        <v>-5.1000000000000014</v>
      </c>
      <c r="Q33" s="311" t="s">
        <v>162</v>
      </c>
      <c r="R33" s="59">
        <v>49.2</v>
      </c>
      <c r="S33" s="84">
        <v>56.3</v>
      </c>
      <c r="T33" s="309">
        <v>7.0999999999999943</v>
      </c>
      <c r="U33" s="311" t="s">
        <v>163</v>
      </c>
      <c r="V33" s="59">
        <v>49.2</v>
      </c>
      <c r="W33" s="84">
        <v>29</v>
      </c>
      <c r="X33" s="309">
        <v>-20.200000000000003</v>
      </c>
      <c r="Y33" s="399" t="s">
        <v>162</v>
      </c>
    </row>
    <row r="34" spans="3:25" ht="16.5" x14ac:dyDescent="0.15">
      <c r="C34" s="350"/>
      <c r="D34" s="348"/>
      <c r="E34" s="344" t="s">
        <v>58</v>
      </c>
      <c r="F34" s="50">
        <v>0.26</v>
      </c>
      <c r="G34" s="56">
        <v>0.23</v>
      </c>
      <c r="H34" s="322"/>
      <c r="I34" s="323"/>
      <c r="J34" s="50">
        <v>0.26</v>
      </c>
      <c r="K34" s="56">
        <v>0.24</v>
      </c>
      <c r="L34" s="322"/>
      <c r="M34" s="323"/>
      <c r="N34" s="50">
        <v>0.26</v>
      </c>
      <c r="O34" s="56">
        <v>0.23</v>
      </c>
      <c r="P34" s="322"/>
      <c r="Q34" s="323"/>
      <c r="R34" s="50">
        <v>0.26</v>
      </c>
      <c r="S34" s="56">
        <v>0.3</v>
      </c>
      <c r="T34" s="322"/>
      <c r="U34" s="323"/>
      <c r="V34" s="50">
        <v>0.26</v>
      </c>
      <c r="W34" s="56">
        <v>0.15</v>
      </c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0.4</v>
      </c>
      <c r="H37" s="17">
        <v>-12.6</v>
      </c>
      <c r="I37" s="58" t="s">
        <v>161</v>
      </c>
      <c r="J37" s="52">
        <v>13</v>
      </c>
      <c r="K37" s="61">
        <v>0.4</v>
      </c>
      <c r="L37" s="17">
        <v>-12.6</v>
      </c>
      <c r="M37" s="58" t="s">
        <v>161</v>
      </c>
      <c r="N37" s="52">
        <v>13</v>
      </c>
      <c r="O37" s="61">
        <v>0.4</v>
      </c>
      <c r="P37" s="17">
        <v>-12.6</v>
      </c>
      <c r="Q37" s="58" t="s">
        <v>161</v>
      </c>
      <c r="R37" s="52">
        <v>13</v>
      </c>
      <c r="S37" s="61">
        <v>0.4</v>
      </c>
      <c r="T37" s="17">
        <v>-12.6</v>
      </c>
      <c r="U37" s="58" t="s">
        <v>161</v>
      </c>
      <c r="V37" s="52">
        <v>13</v>
      </c>
      <c r="W37" s="61">
        <v>0.4</v>
      </c>
      <c r="X37" s="17">
        <v>-12.6</v>
      </c>
      <c r="Y37" s="211" t="s">
        <v>161</v>
      </c>
    </row>
    <row r="38" spans="3:25" ht="17.25" thickBot="1" x14ac:dyDescent="0.2">
      <c r="C38" s="351"/>
      <c r="D38" s="357" t="s">
        <v>20</v>
      </c>
      <c r="E38" s="358"/>
      <c r="F38" s="2">
        <v>160.39999999999998</v>
      </c>
      <c r="G38" s="3">
        <v>141.19999999999999</v>
      </c>
      <c r="H38" s="3">
        <v>-19.200000000000003</v>
      </c>
      <c r="I38" s="25"/>
      <c r="J38" s="2">
        <v>160.39999999999998</v>
      </c>
      <c r="K38" s="3">
        <v>143.79999999999998</v>
      </c>
      <c r="L38" s="3">
        <v>-16.600000000000001</v>
      </c>
      <c r="M38" s="25"/>
      <c r="N38" s="2">
        <v>160.39999999999998</v>
      </c>
      <c r="O38" s="3">
        <v>142.69999999999999</v>
      </c>
      <c r="P38" s="3">
        <v>-17.700000000000003</v>
      </c>
      <c r="Q38" s="25"/>
      <c r="R38" s="2">
        <v>160.39999999999998</v>
      </c>
      <c r="S38" s="3">
        <v>162.5</v>
      </c>
      <c r="T38" s="3">
        <v>2.0999999999999961</v>
      </c>
      <c r="U38" s="25"/>
      <c r="V38" s="2">
        <v>160.39999999999998</v>
      </c>
      <c r="W38" s="3">
        <v>127.6</v>
      </c>
      <c r="X38" s="3">
        <v>-32.800000000000004</v>
      </c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45332</v>
      </c>
      <c r="G40" s="305"/>
      <c r="H40" s="305"/>
      <c r="I40" s="306"/>
      <c r="J40" s="304">
        <v>45333</v>
      </c>
      <c r="K40" s="305"/>
      <c r="L40" s="305"/>
      <c r="M40" s="306"/>
      <c r="N40" s="304">
        <v>45334</v>
      </c>
      <c r="O40" s="305"/>
      <c r="P40" s="305"/>
      <c r="Q40" s="306"/>
      <c r="R40" s="304">
        <v>45335</v>
      </c>
      <c r="S40" s="305"/>
      <c r="T40" s="305"/>
      <c r="U40" s="306"/>
      <c r="V40" s="304">
        <v>45339</v>
      </c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20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0</v>
      </c>
      <c r="W42" s="307">
        <v>0</v>
      </c>
      <c r="X42" s="309">
        <v>0</v>
      </c>
      <c r="Y42" s="399"/>
    </row>
    <row r="43" spans="3:25" ht="17.25" thickBot="1" x14ac:dyDescent="0.2">
      <c r="C43" s="375"/>
      <c r="D43" s="376"/>
      <c r="E43" s="343"/>
      <c r="F43" s="42">
        <v>218</v>
      </c>
      <c r="G43" s="308"/>
      <c r="H43" s="310"/>
      <c r="I43" s="312"/>
      <c r="J43" s="42">
        <v>216</v>
      </c>
      <c r="K43" s="308"/>
      <c r="L43" s="310"/>
      <c r="M43" s="312"/>
      <c r="N43" s="42">
        <v>218</v>
      </c>
      <c r="O43" s="308"/>
      <c r="P43" s="310"/>
      <c r="Q43" s="312"/>
      <c r="R43" s="42">
        <v>266</v>
      </c>
      <c r="S43" s="308"/>
      <c r="T43" s="310"/>
      <c r="U43" s="312"/>
      <c r="V43" s="42">
        <v>218</v>
      </c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45332</v>
      </c>
      <c r="G45" s="305"/>
      <c r="H45" s="305"/>
      <c r="I45" s="306"/>
      <c r="J45" s="304">
        <v>45333</v>
      </c>
      <c r="K45" s="305"/>
      <c r="L45" s="305"/>
      <c r="M45" s="306"/>
      <c r="N45" s="304">
        <v>45334</v>
      </c>
      <c r="O45" s="305"/>
      <c r="P45" s="305"/>
      <c r="Q45" s="306"/>
      <c r="R45" s="304">
        <v>45335</v>
      </c>
      <c r="S45" s="305"/>
      <c r="T45" s="305"/>
      <c r="U45" s="306"/>
      <c r="V45" s="304">
        <v>45339</v>
      </c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205" t="s">
        <v>76</v>
      </c>
    </row>
    <row r="47" spans="3:25" ht="16.5" x14ac:dyDescent="0.15">
      <c r="C47" s="325"/>
      <c r="D47" s="326"/>
      <c r="E47" s="335" t="s">
        <v>56</v>
      </c>
      <c r="F47" s="51">
        <v>30.8</v>
      </c>
      <c r="G47" s="307">
        <v>33.299999999999997</v>
      </c>
      <c r="H47" s="309">
        <v>2.4999999999999964</v>
      </c>
      <c r="I47" s="311" t="s">
        <v>160</v>
      </c>
      <c r="J47" s="51">
        <v>30.8</v>
      </c>
      <c r="K47" s="307">
        <v>33.299999999999997</v>
      </c>
      <c r="L47" s="309">
        <v>2.4999999999999964</v>
      </c>
      <c r="M47" s="311" t="s">
        <v>160</v>
      </c>
      <c r="N47" s="51">
        <v>30.8</v>
      </c>
      <c r="O47" s="307">
        <v>33.299999999999997</v>
      </c>
      <c r="P47" s="309">
        <v>2.4999999999999964</v>
      </c>
      <c r="Q47" s="311" t="s">
        <v>160</v>
      </c>
      <c r="R47" s="51">
        <v>30.8</v>
      </c>
      <c r="S47" s="307">
        <v>33.299999999999997</v>
      </c>
      <c r="T47" s="309">
        <v>2.4999999999999964</v>
      </c>
      <c r="U47" s="311" t="s">
        <v>160</v>
      </c>
      <c r="V47" s="51">
        <v>28.5</v>
      </c>
      <c r="W47" s="307">
        <v>31.7</v>
      </c>
      <c r="X47" s="309">
        <v>3.1999999999999993</v>
      </c>
      <c r="Y47" s="399" t="s">
        <v>160</v>
      </c>
    </row>
    <row r="48" spans="3:25" ht="17.25" thickBot="1" x14ac:dyDescent="0.2">
      <c r="C48" s="333"/>
      <c r="D48" s="334"/>
      <c r="E48" s="336"/>
      <c r="F48" s="60">
        <v>0.64</v>
      </c>
      <c r="G48" s="308"/>
      <c r="H48" s="310"/>
      <c r="I48" s="312"/>
      <c r="J48" s="60">
        <v>0.64</v>
      </c>
      <c r="K48" s="308"/>
      <c r="L48" s="310"/>
      <c r="M48" s="312"/>
      <c r="N48" s="60">
        <v>0.64</v>
      </c>
      <c r="O48" s="308"/>
      <c r="P48" s="310"/>
      <c r="Q48" s="312"/>
      <c r="R48" s="60">
        <v>0.64</v>
      </c>
      <c r="S48" s="308"/>
      <c r="T48" s="310"/>
      <c r="U48" s="312"/>
      <c r="V48" s="60">
        <v>0.66</v>
      </c>
      <c r="W48" s="308"/>
      <c r="X48" s="310"/>
      <c r="Y48" s="400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45332</v>
      </c>
      <c r="G50" s="305"/>
      <c r="H50" s="305"/>
      <c r="I50" s="306"/>
      <c r="J50" s="304">
        <v>45333</v>
      </c>
      <c r="K50" s="305"/>
      <c r="L50" s="305"/>
      <c r="M50" s="306"/>
      <c r="N50" s="304">
        <v>45334</v>
      </c>
      <c r="O50" s="305"/>
      <c r="P50" s="305"/>
      <c r="Q50" s="306"/>
      <c r="R50" s="304">
        <v>45335</v>
      </c>
      <c r="S50" s="305"/>
      <c r="T50" s="305"/>
      <c r="U50" s="306"/>
      <c r="V50" s="304">
        <v>45339</v>
      </c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218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219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23.1</v>
      </c>
      <c r="H53" s="68" t="s">
        <v>77</v>
      </c>
      <c r="I53" s="69" t="s">
        <v>159</v>
      </c>
      <c r="J53" s="66">
        <v>0</v>
      </c>
      <c r="K53" s="73">
        <v>22.7</v>
      </c>
      <c r="L53" s="68" t="s">
        <v>77</v>
      </c>
      <c r="M53" s="69" t="s">
        <v>159</v>
      </c>
      <c r="N53" s="66">
        <v>0</v>
      </c>
      <c r="O53" s="73">
        <v>22.3</v>
      </c>
      <c r="P53" s="68" t="s">
        <v>77</v>
      </c>
      <c r="Q53" s="69" t="s">
        <v>159</v>
      </c>
      <c r="R53" s="66">
        <v>0</v>
      </c>
      <c r="S53" s="73">
        <v>22.5</v>
      </c>
      <c r="T53" s="68" t="s">
        <v>77</v>
      </c>
      <c r="U53" s="69" t="s">
        <v>159</v>
      </c>
      <c r="V53" s="66">
        <v>0</v>
      </c>
      <c r="W53" s="73">
        <v>23.3</v>
      </c>
      <c r="X53" s="68" t="s">
        <v>77</v>
      </c>
      <c r="Y53" s="220" t="s">
        <v>159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V3:Y3"/>
    <mergeCell ref="C4:C9"/>
    <mergeCell ref="D5:D6"/>
    <mergeCell ref="D7:D8"/>
    <mergeCell ref="D9:E9"/>
    <mergeCell ref="C3:E3"/>
    <mergeCell ref="F3:I3"/>
    <mergeCell ref="J3:M3"/>
    <mergeCell ref="R23:U23"/>
    <mergeCell ref="C23:E23"/>
    <mergeCell ref="F23:I23"/>
    <mergeCell ref="J23:M23"/>
    <mergeCell ref="N23:Q23"/>
    <mergeCell ref="N3:Q3"/>
    <mergeCell ref="R3:U3"/>
    <mergeCell ref="C24:D25"/>
    <mergeCell ref="E24:E25"/>
    <mergeCell ref="C27:E27"/>
    <mergeCell ref="F27:I27"/>
    <mergeCell ref="J27:M27"/>
    <mergeCell ref="N27:Q27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11:E11"/>
    <mergeCell ref="F11:I11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X33:X34"/>
    <mergeCell ref="Y33:Y34"/>
    <mergeCell ref="E34:E36"/>
    <mergeCell ref="U31:U32"/>
    <mergeCell ref="W31:W32"/>
    <mergeCell ref="X31:X32"/>
    <mergeCell ref="Y31:Y32"/>
    <mergeCell ref="Q31:Q32"/>
    <mergeCell ref="M29:M30"/>
    <mergeCell ref="O29:O30"/>
    <mergeCell ref="P29:P30"/>
    <mergeCell ref="Q29:Q30"/>
    <mergeCell ref="M31:M32"/>
    <mergeCell ref="O31:O32"/>
    <mergeCell ref="P31:P32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D38:E38"/>
    <mergeCell ref="C40:E40"/>
    <mergeCell ref="F40:I40"/>
    <mergeCell ref="J40:M40"/>
    <mergeCell ref="N40:Q40"/>
    <mergeCell ref="R40:U40"/>
    <mergeCell ref="Q33:Q34"/>
    <mergeCell ref="T33:T34"/>
    <mergeCell ref="S29:S30"/>
    <mergeCell ref="T29:T30"/>
    <mergeCell ref="L31:L32"/>
    <mergeCell ref="U33:U34"/>
    <mergeCell ref="D33:D37"/>
    <mergeCell ref="H33:H34"/>
    <mergeCell ref="I33:I34"/>
    <mergeCell ref="L33:L34"/>
    <mergeCell ref="M33:M34"/>
    <mergeCell ref="P33:P34"/>
    <mergeCell ref="S31:S32"/>
    <mergeCell ref="T31:T32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  <mergeCell ref="Y47:Y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&amp;"メイリオ,ボールド"&amp;22日別の優先給電ルールに基づく抑制、調整状況（2024年2月）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B71B9-608B-4338-8E34-5C2C46E0477E}">
  <sheetPr>
    <tabColor rgb="FFFFC000"/>
    <pageSetUpPr fitToPage="1"/>
  </sheetPr>
  <dimension ref="A1:Y57"/>
  <sheetViews>
    <sheetView showGridLines="0" view="pageBreakPreview" zoomScale="55" zoomScaleNormal="55" zoomScaleSheetLayoutView="55" workbookViewId="0">
      <selection activeCell="AC16" sqref="AC16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9" t="s">
        <v>54</v>
      </c>
      <c r="Y2" s="9"/>
    </row>
    <row r="3" spans="3:25" ht="18" thickTop="1" thickBot="1" x14ac:dyDescent="0.2">
      <c r="C3" s="362" t="s">
        <v>46</v>
      </c>
      <c r="D3" s="363"/>
      <c r="E3" s="364"/>
      <c r="F3" s="314">
        <v>45340</v>
      </c>
      <c r="G3" s="315"/>
      <c r="H3" s="315"/>
      <c r="I3" s="316"/>
      <c r="J3" s="314">
        <v>45347</v>
      </c>
      <c r="K3" s="315"/>
      <c r="L3" s="315"/>
      <c r="M3" s="316"/>
      <c r="N3" s="314">
        <v>45350</v>
      </c>
      <c r="O3" s="315"/>
      <c r="P3" s="315"/>
      <c r="Q3" s="403"/>
      <c r="U3" s="1"/>
      <c r="Y3" s="1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205" t="s">
        <v>76</v>
      </c>
      <c r="U4" s="1"/>
      <c r="Y4" s="1"/>
    </row>
    <row r="5" spans="3:25" ht="16.5" x14ac:dyDescent="0.15">
      <c r="C5" s="366"/>
      <c r="D5" s="352" t="s">
        <v>0</v>
      </c>
      <c r="E5" s="16" t="s">
        <v>1</v>
      </c>
      <c r="F5" s="52">
        <v>12.4</v>
      </c>
      <c r="G5" s="61">
        <v>12.4</v>
      </c>
      <c r="H5" s="17">
        <v>0</v>
      </c>
      <c r="I5" s="54"/>
      <c r="J5" s="52">
        <v>12.4</v>
      </c>
      <c r="K5" s="61">
        <v>12.4</v>
      </c>
      <c r="L5" s="17">
        <v>0</v>
      </c>
      <c r="M5" s="54"/>
      <c r="N5" s="52">
        <v>12.4</v>
      </c>
      <c r="O5" s="61">
        <v>32.700000000000003</v>
      </c>
      <c r="P5" s="17">
        <v>20.300000000000004</v>
      </c>
      <c r="Q5" s="206" t="s">
        <v>164</v>
      </c>
      <c r="U5" s="1"/>
      <c r="Y5" s="1"/>
    </row>
    <row r="6" spans="3:25" ht="16.5" x14ac:dyDescent="0.15">
      <c r="C6" s="366"/>
      <c r="D6" s="369"/>
      <c r="E6" s="16" t="s">
        <v>2</v>
      </c>
      <c r="F6" s="52">
        <v>8.6999999999999993</v>
      </c>
      <c r="G6" s="61">
        <v>8.6999999999999993</v>
      </c>
      <c r="H6" s="17">
        <v>0</v>
      </c>
      <c r="I6" s="54"/>
      <c r="J6" s="52">
        <v>8.6999999999999993</v>
      </c>
      <c r="K6" s="61">
        <v>8.6999999999999993</v>
      </c>
      <c r="L6" s="17">
        <v>0</v>
      </c>
      <c r="M6" s="54"/>
      <c r="N6" s="52">
        <v>8.6999999999999993</v>
      </c>
      <c r="O6" s="61">
        <v>8.6999999999999993</v>
      </c>
      <c r="P6" s="17">
        <v>0</v>
      </c>
      <c r="Q6" s="206"/>
      <c r="U6" s="1"/>
      <c r="Y6" s="1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206"/>
      <c r="U7" s="1"/>
      <c r="Y7" s="1"/>
    </row>
    <row r="8" spans="3:25" ht="16.5" x14ac:dyDescent="0.15">
      <c r="C8" s="367"/>
      <c r="D8" s="369"/>
      <c r="E8" s="18" t="s">
        <v>16</v>
      </c>
      <c r="F8" s="49">
        <v>52.7</v>
      </c>
      <c r="G8" s="53">
        <v>52.7</v>
      </c>
      <c r="H8" s="19">
        <v>0</v>
      </c>
      <c r="I8" s="45"/>
      <c r="J8" s="49">
        <v>54.1</v>
      </c>
      <c r="K8" s="53">
        <v>54.1</v>
      </c>
      <c r="L8" s="19">
        <v>0</v>
      </c>
      <c r="M8" s="45"/>
      <c r="N8" s="49">
        <v>56.400000000000006</v>
      </c>
      <c r="O8" s="53">
        <v>56.400000000000006</v>
      </c>
      <c r="P8" s="19">
        <v>0</v>
      </c>
      <c r="Q8" s="207"/>
      <c r="U8" s="1"/>
      <c r="Y8" s="1"/>
    </row>
    <row r="9" spans="3:25" ht="17.25" thickBot="1" x14ac:dyDescent="0.2">
      <c r="C9" s="368"/>
      <c r="D9" s="357" t="s">
        <v>20</v>
      </c>
      <c r="E9" s="358"/>
      <c r="F9" s="2">
        <v>73.800000000000011</v>
      </c>
      <c r="G9" s="3">
        <v>73.800000000000011</v>
      </c>
      <c r="H9" s="3">
        <v>0</v>
      </c>
      <c r="I9" s="20" t="s">
        <v>77</v>
      </c>
      <c r="J9" s="2">
        <v>75.2</v>
      </c>
      <c r="K9" s="3">
        <v>75.2</v>
      </c>
      <c r="L9" s="3">
        <v>0</v>
      </c>
      <c r="M9" s="20" t="s">
        <v>77</v>
      </c>
      <c r="N9" s="2">
        <v>77.5</v>
      </c>
      <c r="O9" s="3">
        <v>97.800000000000011</v>
      </c>
      <c r="P9" s="3">
        <v>20.300000000000004</v>
      </c>
      <c r="Q9" s="208" t="s">
        <v>77</v>
      </c>
      <c r="U9" s="1"/>
      <c r="Y9" s="1"/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09"/>
      <c r="U10" s="1"/>
      <c r="Y10" s="1"/>
    </row>
    <row r="11" spans="3:25" ht="17.25" thickBot="1" x14ac:dyDescent="0.2">
      <c r="C11" s="329" t="s">
        <v>47</v>
      </c>
      <c r="D11" s="330"/>
      <c r="E11" s="331"/>
      <c r="F11" s="317">
        <v>45340</v>
      </c>
      <c r="G11" s="318"/>
      <c r="H11" s="318"/>
      <c r="I11" s="319"/>
      <c r="J11" s="317">
        <v>45347</v>
      </c>
      <c r="K11" s="318"/>
      <c r="L11" s="318"/>
      <c r="M11" s="319"/>
      <c r="N11" s="317">
        <v>45350</v>
      </c>
      <c r="O11" s="318"/>
      <c r="P11" s="318"/>
      <c r="Q11" s="402"/>
      <c r="U11" s="1"/>
      <c r="Y11" s="1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205" t="s">
        <v>76</v>
      </c>
      <c r="U12" s="1"/>
      <c r="Y12" s="1"/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211"/>
      <c r="U13" s="1"/>
      <c r="Y13" s="1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211"/>
      <c r="U14" s="1"/>
      <c r="Y14" s="1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211"/>
      <c r="U15" s="1"/>
      <c r="Y15" s="1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211"/>
      <c r="U16" s="1"/>
      <c r="Y16" s="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-34</v>
      </c>
      <c r="H17" s="17">
        <v>0</v>
      </c>
      <c r="I17" s="63"/>
      <c r="J17" s="52">
        <v>-34</v>
      </c>
      <c r="K17" s="61">
        <v>-34</v>
      </c>
      <c r="L17" s="17">
        <v>0</v>
      </c>
      <c r="M17" s="63"/>
      <c r="N17" s="52">
        <v>-34</v>
      </c>
      <c r="O17" s="61">
        <v>-34</v>
      </c>
      <c r="P17" s="17">
        <v>0</v>
      </c>
      <c r="Q17" s="213"/>
      <c r="U17" s="1"/>
      <c r="Y17" s="1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-34</v>
      </c>
      <c r="H18" s="17">
        <v>0</v>
      </c>
      <c r="I18" s="58"/>
      <c r="J18" s="52">
        <v>-34</v>
      </c>
      <c r="K18" s="61">
        <v>-34</v>
      </c>
      <c r="L18" s="17">
        <v>0</v>
      </c>
      <c r="M18" s="58"/>
      <c r="N18" s="52">
        <v>-34</v>
      </c>
      <c r="O18" s="61">
        <v>-34</v>
      </c>
      <c r="P18" s="17">
        <v>0</v>
      </c>
      <c r="Q18" s="211"/>
      <c r="U18" s="1"/>
      <c r="Y18" s="1"/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211"/>
      <c r="U19" s="1"/>
      <c r="Y19" s="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211"/>
      <c r="U20" s="1"/>
      <c r="Y20" s="1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-253.2</v>
      </c>
      <c r="H21" s="3">
        <v>0</v>
      </c>
      <c r="I21" s="25" t="s">
        <v>77</v>
      </c>
      <c r="J21" s="2">
        <v>-253.2</v>
      </c>
      <c r="K21" s="3">
        <v>-253.2</v>
      </c>
      <c r="L21" s="3">
        <v>0</v>
      </c>
      <c r="M21" s="25" t="s">
        <v>77</v>
      </c>
      <c r="N21" s="2">
        <v>-253.2</v>
      </c>
      <c r="O21" s="3">
        <v>-253.2</v>
      </c>
      <c r="P21" s="3">
        <v>0</v>
      </c>
      <c r="Q21" s="214" t="s">
        <v>77</v>
      </c>
      <c r="U21" s="1"/>
      <c r="Y21" s="1"/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09"/>
      <c r="U22" s="1"/>
      <c r="Y22" s="1"/>
    </row>
    <row r="23" spans="3:25" ht="17.25" thickBot="1" x14ac:dyDescent="0.2">
      <c r="C23" s="329" t="s">
        <v>48</v>
      </c>
      <c r="D23" s="330"/>
      <c r="E23" s="331"/>
      <c r="F23" s="317">
        <v>45340</v>
      </c>
      <c r="G23" s="318"/>
      <c r="H23" s="318"/>
      <c r="I23" s="319"/>
      <c r="J23" s="317">
        <v>45347</v>
      </c>
      <c r="K23" s="318"/>
      <c r="L23" s="318"/>
      <c r="M23" s="319"/>
      <c r="N23" s="317">
        <v>45350</v>
      </c>
      <c r="O23" s="318"/>
      <c r="P23" s="318"/>
      <c r="Q23" s="402"/>
      <c r="U23" s="1"/>
      <c r="Y23" s="1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205" t="s">
        <v>76</v>
      </c>
      <c r="U24" s="1"/>
      <c r="Y24" s="1"/>
    </row>
    <row r="25" spans="3:25" ht="17.25" thickBot="1" x14ac:dyDescent="0.2">
      <c r="C25" s="370"/>
      <c r="D25" s="371"/>
      <c r="E25" s="373"/>
      <c r="F25" s="43">
        <v>-5</v>
      </c>
      <c r="G25" s="55">
        <v>0</v>
      </c>
      <c r="H25" s="26">
        <v>5</v>
      </c>
      <c r="I25" s="44" t="s">
        <v>162</v>
      </c>
      <c r="J25" s="43">
        <v>-5</v>
      </c>
      <c r="K25" s="55">
        <v>0</v>
      </c>
      <c r="L25" s="26">
        <v>5</v>
      </c>
      <c r="M25" s="44" t="s">
        <v>165</v>
      </c>
      <c r="N25" s="43">
        <v>-5</v>
      </c>
      <c r="O25" s="55">
        <v>0</v>
      </c>
      <c r="P25" s="26">
        <v>5</v>
      </c>
      <c r="Q25" s="215" t="s">
        <v>165</v>
      </c>
      <c r="U25" s="1"/>
      <c r="Y25" s="1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09"/>
      <c r="U26" s="1"/>
      <c r="Y26" s="1"/>
    </row>
    <row r="27" spans="3:25" ht="17.25" thickBot="1" x14ac:dyDescent="0.2">
      <c r="C27" s="329" t="s">
        <v>49</v>
      </c>
      <c r="D27" s="330"/>
      <c r="E27" s="331"/>
      <c r="F27" s="317">
        <v>45340</v>
      </c>
      <c r="G27" s="318"/>
      <c r="H27" s="318"/>
      <c r="I27" s="319"/>
      <c r="J27" s="317">
        <v>45347</v>
      </c>
      <c r="K27" s="318"/>
      <c r="L27" s="318"/>
      <c r="M27" s="319"/>
      <c r="N27" s="317">
        <v>45350</v>
      </c>
      <c r="O27" s="318"/>
      <c r="P27" s="318"/>
      <c r="Q27" s="402"/>
      <c r="U27" s="1"/>
      <c r="Y27" s="1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205" t="s">
        <v>76</v>
      </c>
      <c r="U28" s="1"/>
      <c r="Y28" s="1"/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43.8</v>
      </c>
      <c r="H29" s="309">
        <v>0</v>
      </c>
      <c r="I29" s="311"/>
      <c r="J29" s="59">
        <v>43.8</v>
      </c>
      <c r="K29" s="320">
        <v>43.8</v>
      </c>
      <c r="L29" s="309">
        <v>0</v>
      </c>
      <c r="M29" s="311"/>
      <c r="N29" s="59">
        <v>43.8</v>
      </c>
      <c r="O29" s="320">
        <v>43.8</v>
      </c>
      <c r="P29" s="309">
        <v>0</v>
      </c>
      <c r="Q29" s="399"/>
      <c r="U29" s="1"/>
      <c r="Y29" s="1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401"/>
      <c r="U30" s="1"/>
      <c r="Y30" s="1"/>
    </row>
    <row r="31" spans="3:25" ht="16.5" x14ac:dyDescent="0.15">
      <c r="C31" s="350"/>
      <c r="D31" s="353"/>
      <c r="E31" s="355" t="s">
        <v>35</v>
      </c>
      <c r="F31" s="59">
        <v>54.4</v>
      </c>
      <c r="G31" s="320">
        <v>54.4</v>
      </c>
      <c r="H31" s="309">
        <v>0</v>
      </c>
      <c r="I31" s="311"/>
      <c r="J31" s="59">
        <v>27.2</v>
      </c>
      <c r="K31" s="320">
        <v>26.1</v>
      </c>
      <c r="L31" s="309">
        <v>-1.0999999999999979</v>
      </c>
      <c r="M31" s="311" t="s">
        <v>162</v>
      </c>
      <c r="N31" s="59">
        <v>27.2</v>
      </c>
      <c r="O31" s="320">
        <v>35.799999999999997</v>
      </c>
      <c r="P31" s="309">
        <v>8.5999999999999979</v>
      </c>
      <c r="Q31" s="399" t="s">
        <v>167</v>
      </c>
      <c r="U31" s="1"/>
      <c r="Y31" s="1"/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401"/>
      <c r="U32" s="1"/>
      <c r="Y32" s="1"/>
    </row>
    <row r="33" spans="3:25" ht="16.5" x14ac:dyDescent="0.15">
      <c r="C33" s="350"/>
      <c r="D33" s="347" t="s">
        <v>36</v>
      </c>
      <c r="E33" s="85" t="s">
        <v>11</v>
      </c>
      <c r="F33" s="59">
        <v>49.2</v>
      </c>
      <c r="G33" s="84">
        <v>29.5</v>
      </c>
      <c r="H33" s="309">
        <v>-19.700000000000003</v>
      </c>
      <c r="I33" s="311" t="s">
        <v>162</v>
      </c>
      <c r="J33" s="59">
        <v>49.2</v>
      </c>
      <c r="K33" s="84">
        <v>43.1</v>
      </c>
      <c r="L33" s="309">
        <v>-6.1000000000000014</v>
      </c>
      <c r="M33" s="311" t="s">
        <v>162</v>
      </c>
      <c r="N33" s="59">
        <v>49.2</v>
      </c>
      <c r="O33" s="84">
        <v>54.2</v>
      </c>
      <c r="P33" s="309">
        <v>5</v>
      </c>
      <c r="Q33" s="399" t="s">
        <v>166</v>
      </c>
      <c r="U33" s="1"/>
      <c r="Y33" s="1"/>
    </row>
    <row r="34" spans="3:25" ht="16.5" x14ac:dyDescent="0.15">
      <c r="C34" s="350"/>
      <c r="D34" s="348"/>
      <c r="E34" s="344" t="s">
        <v>58</v>
      </c>
      <c r="F34" s="50">
        <v>0.26</v>
      </c>
      <c r="G34" s="56">
        <v>0.16</v>
      </c>
      <c r="H34" s="322"/>
      <c r="I34" s="323"/>
      <c r="J34" s="50">
        <v>0.26</v>
      </c>
      <c r="K34" s="56">
        <v>0.23</v>
      </c>
      <c r="L34" s="322"/>
      <c r="M34" s="323"/>
      <c r="N34" s="50">
        <v>0.26</v>
      </c>
      <c r="O34" s="56">
        <v>0.28999999999999998</v>
      </c>
      <c r="P34" s="322"/>
      <c r="Q34" s="401"/>
      <c r="U34" s="1"/>
      <c r="Y34" s="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216"/>
      <c r="U35" s="1"/>
      <c r="Y35" s="1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217"/>
      <c r="U36" s="1"/>
      <c r="Y36" s="1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0.4</v>
      </c>
      <c r="H37" s="17">
        <v>-12.6</v>
      </c>
      <c r="I37" s="58" t="s">
        <v>161</v>
      </c>
      <c r="J37" s="52">
        <v>13</v>
      </c>
      <c r="K37" s="61">
        <v>0.4</v>
      </c>
      <c r="L37" s="17">
        <v>-12.6</v>
      </c>
      <c r="M37" s="58" t="s">
        <v>161</v>
      </c>
      <c r="N37" s="52">
        <v>13</v>
      </c>
      <c r="O37" s="61">
        <v>0.5</v>
      </c>
      <c r="P37" s="17">
        <v>-12.5</v>
      </c>
      <c r="Q37" s="211" t="s">
        <v>161</v>
      </c>
      <c r="U37" s="1"/>
      <c r="Y37" s="1"/>
    </row>
    <row r="38" spans="3:25" ht="17.25" thickBot="1" x14ac:dyDescent="0.2">
      <c r="C38" s="351"/>
      <c r="D38" s="357" t="s">
        <v>20</v>
      </c>
      <c r="E38" s="358"/>
      <c r="F38" s="2">
        <v>160.39999999999998</v>
      </c>
      <c r="G38" s="3">
        <v>128.1</v>
      </c>
      <c r="H38" s="3">
        <v>-32.300000000000004</v>
      </c>
      <c r="I38" s="25"/>
      <c r="J38" s="2">
        <v>133.19999999999999</v>
      </c>
      <c r="K38" s="3">
        <v>113.4</v>
      </c>
      <c r="L38" s="3">
        <v>-19.799999999999997</v>
      </c>
      <c r="M38" s="25"/>
      <c r="N38" s="2">
        <v>133.19999999999999</v>
      </c>
      <c r="O38" s="3">
        <v>134.30000000000001</v>
      </c>
      <c r="P38" s="3">
        <v>1.0999999999999979</v>
      </c>
      <c r="Q38" s="214"/>
      <c r="U38" s="1"/>
      <c r="Y38" s="1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09"/>
      <c r="U39" s="1"/>
      <c r="Y39" s="1"/>
    </row>
    <row r="40" spans="3:25" ht="17.25" thickBot="1" x14ac:dyDescent="0.2">
      <c r="C40" s="329" t="s">
        <v>50</v>
      </c>
      <c r="D40" s="330"/>
      <c r="E40" s="331"/>
      <c r="F40" s="304">
        <v>45340</v>
      </c>
      <c r="G40" s="305"/>
      <c r="H40" s="305"/>
      <c r="I40" s="306"/>
      <c r="J40" s="304">
        <v>45347</v>
      </c>
      <c r="K40" s="305"/>
      <c r="L40" s="305"/>
      <c r="M40" s="306"/>
      <c r="N40" s="304">
        <v>45350</v>
      </c>
      <c r="O40" s="305"/>
      <c r="P40" s="305"/>
      <c r="Q40" s="398"/>
      <c r="U40" s="1"/>
      <c r="Y40" s="1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205" t="s">
        <v>76</v>
      </c>
      <c r="U41" s="1"/>
      <c r="Y41" s="1"/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99"/>
      <c r="U42" s="1"/>
      <c r="Y42" s="1"/>
    </row>
    <row r="43" spans="3:25" ht="17.25" thickBot="1" x14ac:dyDescent="0.2">
      <c r="C43" s="375"/>
      <c r="D43" s="376"/>
      <c r="E43" s="343"/>
      <c r="F43" s="42">
        <v>220</v>
      </c>
      <c r="G43" s="308"/>
      <c r="H43" s="310"/>
      <c r="I43" s="312"/>
      <c r="J43" s="42">
        <v>214</v>
      </c>
      <c r="K43" s="308"/>
      <c r="L43" s="310"/>
      <c r="M43" s="312"/>
      <c r="N43" s="42">
        <v>260.2</v>
      </c>
      <c r="O43" s="308"/>
      <c r="P43" s="310"/>
      <c r="Q43" s="400"/>
      <c r="U43" s="1"/>
      <c r="Y43" s="1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09"/>
      <c r="U44" s="1"/>
      <c r="Y44" s="1"/>
    </row>
    <row r="45" spans="3:25" ht="17.25" thickBot="1" x14ac:dyDescent="0.2">
      <c r="C45" s="329" t="s">
        <v>51</v>
      </c>
      <c r="D45" s="330"/>
      <c r="E45" s="331"/>
      <c r="F45" s="304">
        <v>45340</v>
      </c>
      <c r="G45" s="305"/>
      <c r="H45" s="305"/>
      <c r="I45" s="306"/>
      <c r="J45" s="304">
        <v>45347</v>
      </c>
      <c r="K45" s="305"/>
      <c r="L45" s="305"/>
      <c r="M45" s="306"/>
      <c r="N45" s="304">
        <v>45350</v>
      </c>
      <c r="O45" s="305"/>
      <c r="P45" s="305"/>
      <c r="Q45" s="398"/>
      <c r="U45" s="1"/>
      <c r="Y45" s="1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205" t="s">
        <v>76</v>
      </c>
      <c r="U46" s="1"/>
      <c r="Y46" s="1"/>
    </row>
    <row r="47" spans="3:25" ht="16.5" x14ac:dyDescent="0.15">
      <c r="C47" s="325"/>
      <c r="D47" s="326"/>
      <c r="E47" s="335" t="s">
        <v>56</v>
      </c>
      <c r="F47" s="51">
        <v>28.5</v>
      </c>
      <c r="G47" s="307">
        <v>31</v>
      </c>
      <c r="H47" s="309">
        <v>2.5</v>
      </c>
      <c r="I47" s="311" t="s">
        <v>160</v>
      </c>
      <c r="J47" s="51">
        <v>30.8</v>
      </c>
      <c r="K47" s="307">
        <v>33.299999999999997</v>
      </c>
      <c r="L47" s="309">
        <v>2.4999999999999964</v>
      </c>
      <c r="M47" s="311" t="s">
        <v>160</v>
      </c>
      <c r="N47" s="51">
        <v>30.8</v>
      </c>
      <c r="O47" s="307">
        <v>33.299999999999997</v>
      </c>
      <c r="P47" s="309">
        <v>2.4999999999999964</v>
      </c>
      <c r="Q47" s="399" t="s">
        <v>160</v>
      </c>
      <c r="U47" s="1"/>
      <c r="Y47" s="1"/>
    </row>
    <row r="48" spans="3:25" ht="17.25" thickBot="1" x14ac:dyDescent="0.2">
      <c r="C48" s="333"/>
      <c r="D48" s="334"/>
      <c r="E48" s="336"/>
      <c r="F48" s="60">
        <v>0.66</v>
      </c>
      <c r="G48" s="308"/>
      <c r="H48" s="310"/>
      <c r="I48" s="312"/>
      <c r="J48" s="60">
        <v>0.64</v>
      </c>
      <c r="K48" s="308"/>
      <c r="L48" s="310"/>
      <c r="M48" s="312"/>
      <c r="N48" s="60">
        <v>0.64</v>
      </c>
      <c r="O48" s="308"/>
      <c r="P48" s="310"/>
      <c r="Q48" s="400"/>
      <c r="U48" s="1"/>
      <c r="Y48" s="1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09"/>
      <c r="U49" s="1"/>
      <c r="Y49" s="1"/>
    </row>
    <row r="50" spans="1:25" ht="17.25" thickBot="1" x14ac:dyDescent="0.2">
      <c r="C50" s="329" t="s">
        <v>52</v>
      </c>
      <c r="D50" s="330"/>
      <c r="E50" s="331"/>
      <c r="F50" s="304">
        <v>45340</v>
      </c>
      <c r="G50" s="305"/>
      <c r="H50" s="305"/>
      <c r="I50" s="306"/>
      <c r="J50" s="304">
        <v>45347</v>
      </c>
      <c r="K50" s="305"/>
      <c r="L50" s="305"/>
      <c r="M50" s="306"/>
      <c r="N50" s="304">
        <v>45350</v>
      </c>
      <c r="O50" s="305"/>
      <c r="P50" s="305"/>
      <c r="Q50" s="398"/>
      <c r="U50" s="1"/>
      <c r="Y50" s="1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218" t="s">
        <v>84</v>
      </c>
      <c r="U51" s="1"/>
      <c r="Y51" s="1"/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219" t="s">
        <v>77</v>
      </c>
      <c r="U52" s="1"/>
      <c r="Y52" s="1"/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23.7</v>
      </c>
      <c r="H53" s="68" t="s">
        <v>77</v>
      </c>
      <c r="I53" s="69" t="s">
        <v>159</v>
      </c>
      <c r="J53" s="66">
        <v>0</v>
      </c>
      <c r="K53" s="73">
        <v>24.8</v>
      </c>
      <c r="L53" s="68" t="s">
        <v>77</v>
      </c>
      <c r="M53" s="69" t="s">
        <v>159</v>
      </c>
      <c r="N53" s="66">
        <v>0</v>
      </c>
      <c r="O53" s="73">
        <v>24.3</v>
      </c>
      <c r="P53" s="68" t="s">
        <v>77</v>
      </c>
      <c r="Q53" s="220" t="s">
        <v>159</v>
      </c>
      <c r="U53" s="1"/>
      <c r="Y53" s="1"/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93">
    <mergeCell ref="C12:C21"/>
    <mergeCell ref="D13:D14"/>
    <mergeCell ref="D15:D16"/>
    <mergeCell ref="D17:D20"/>
    <mergeCell ref="N3:Q3"/>
    <mergeCell ref="C4:C9"/>
    <mergeCell ref="D5:D6"/>
    <mergeCell ref="D7:D8"/>
    <mergeCell ref="D9:E9"/>
    <mergeCell ref="C3:E3"/>
    <mergeCell ref="F3:I3"/>
    <mergeCell ref="J3:M3"/>
    <mergeCell ref="D21:E21"/>
    <mergeCell ref="C11:E11"/>
    <mergeCell ref="F11:I11"/>
    <mergeCell ref="Q29:Q30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J11:M11"/>
    <mergeCell ref="N11:Q11"/>
    <mergeCell ref="E34:E36"/>
    <mergeCell ref="Q31:Q32"/>
    <mergeCell ref="E31:E32"/>
    <mergeCell ref="G31:G32"/>
    <mergeCell ref="H31:H32"/>
    <mergeCell ref="I31:I32"/>
    <mergeCell ref="K31:K32"/>
    <mergeCell ref="L33:L34"/>
    <mergeCell ref="M33:M34"/>
    <mergeCell ref="P33:P34"/>
    <mergeCell ref="M31:M32"/>
    <mergeCell ref="O31:O32"/>
    <mergeCell ref="P31:P32"/>
    <mergeCell ref="P29:P30"/>
    <mergeCell ref="D38:E38"/>
    <mergeCell ref="C40:E40"/>
    <mergeCell ref="F40:I40"/>
    <mergeCell ref="J40:M40"/>
    <mergeCell ref="N40:Q40"/>
    <mergeCell ref="C28:C38"/>
    <mergeCell ref="D29:D32"/>
    <mergeCell ref="E29:E30"/>
    <mergeCell ref="G29:G30"/>
    <mergeCell ref="H29:H30"/>
    <mergeCell ref="L31:L32"/>
    <mergeCell ref="Q33:Q34"/>
    <mergeCell ref="D33:D37"/>
    <mergeCell ref="H33:H34"/>
    <mergeCell ref="I33:I34"/>
    <mergeCell ref="I29:I30"/>
    <mergeCell ref="K29:K30"/>
    <mergeCell ref="L29:L30"/>
    <mergeCell ref="M29:M30"/>
    <mergeCell ref="O29:O30"/>
    <mergeCell ref="H42:H43"/>
    <mergeCell ref="I42:I43"/>
    <mergeCell ref="K42:K43"/>
    <mergeCell ref="L42:L43"/>
    <mergeCell ref="M42:M43"/>
    <mergeCell ref="Q47:Q48"/>
    <mergeCell ref="O42:O43"/>
    <mergeCell ref="K47:K48"/>
    <mergeCell ref="C45:E45"/>
    <mergeCell ref="F45:I45"/>
    <mergeCell ref="J45:M45"/>
    <mergeCell ref="N45:Q45"/>
    <mergeCell ref="C46:D48"/>
    <mergeCell ref="E47:E48"/>
    <mergeCell ref="G47:G48"/>
    <mergeCell ref="H47:H48"/>
    <mergeCell ref="P42:P43"/>
    <mergeCell ref="Q42:Q43"/>
    <mergeCell ref="C41:D43"/>
    <mergeCell ref="E42:E43"/>
    <mergeCell ref="G42:G43"/>
    <mergeCell ref="I47:I48"/>
    <mergeCell ref="L47:L48"/>
    <mergeCell ref="M47:M48"/>
    <mergeCell ref="O47:O48"/>
    <mergeCell ref="P47:P48"/>
    <mergeCell ref="C51:D53"/>
    <mergeCell ref="C50:E50"/>
    <mergeCell ref="F50:I50"/>
    <mergeCell ref="J50:M50"/>
    <mergeCell ref="N50:Q50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&amp;"メイリオ,ボールド"&amp;22日別の優先給電ルールに基づく抑制、調整状況（2024年2月）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4E794-DDD0-43F9-91A8-DDB37482277B}">
  <sheetPr>
    <tabColor rgb="FFFFC000"/>
  </sheetPr>
  <dimension ref="B1:O69"/>
  <sheetViews>
    <sheetView showGridLines="0" view="pageBreakPreview" zoomScale="70" zoomScaleNormal="70" zoomScaleSheetLayoutView="70" workbookViewId="0">
      <selection activeCell="V13" sqref="V13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45352</v>
      </c>
      <c r="G3" s="92" t="s">
        <v>100</v>
      </c>
      <c r="H3" s="93">
        <v>45353</v>
      </c>
      <c r="I3" s="92" t="s">
        <v>100</v>
      </c>
      <c r="J3" s="93">
        <v>45354</v>
      </c>
      <c r="K3" s="92" t="s">
        <v>100</v>
      </c>
      <c r="L3" s="93">
        <v>45355</v>
      </c>
      <c r="M3" s="92" t="s">
        <v>100</v>
      </c>
      <c r="N3" s="93">
        <v>45358</v>
      </c>
      <c r="O3" s="92" t="s">
        <v>100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108.5</v>
      </c>
      <c r="G5" s="269" t="s">
        <v>110</v>
      </c>
      <c r="H5" s="102">
        <v>99.3</v>
      </c>
      <c r="I5" s="269" t="s">
        <v>110</v>
      </c>
      <c r="J5" s="102">
        <v>95.7</v>
      </c>
      <c r="K5" s="269" t="s">
        <v>110</v>
      </c>
      <c r="L5" s="102">
        <v>99.1</v>
      </c>
      <c r="M5" s="269" t="s">
        <v>110</v>
      </c>
      <c r="N5" s="102">
        <v>106.1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118.4</v>
      </c>
      <c r="G6" s="270"/>
      <c r="H6" s="106">
        <v>111.2</v>
      </c>
      <c r="I6" s="270"/>
      <c r="J6" s="106">
        <v>106.9</v>
      </c>
      <c r="K6" s="270"/>
      <c r="L6" s="106">
        <v>122</v>
      </c>
      <c r="M6" s="270"/>
      <c r="N6" s="106">
        <v>162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413.5</v>
      </c>
      <c r="G7" s="270"/>
      <c r="H7" s="110">
        <v>413.6</v>
      </c>
      <c r="I7" s="270"/>
      <c r="J7" s="110">
        <v>413.9</v>
      </c>
      <c r="K7" s="270"/>
      <c r="L7" s="110">
        <v>414.2</v>
      </c>
      <c r="M7" s="270"/>
      <c r="N7" s="110">
        <v>414.1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27.4</v>
      </c>
      <c r="G8" s="270"/>
      <c r="H8" s="114">
        <v>25.099999999999806</v>
      </c>
      <c r="I8" s="270"/>
      <c r="J8" s="114">
        <v>25.8</v>
      </c>
      <c r="K8" s="270"/>
      <c r="L8" s="114">
        <v>24.2</v>
      </c>
      <c r="M8" s="270"/>
      <c r="N8" s="114">
        <v>31.599999999999977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15.8</v>
      </c>
      <c r="G9" s="270"/>
      <c r="H9" s="118">
        <v>16.7</v>
      </c>
      <c r="I9" s="270"/>
      <c r="J9" s="118">
        <v>16.7</v>
      </c>
      <c r="K9" s="270"/>
      <c r="L9" s="118">
        <v>16.7</v>
      </c>
      <c r="M9" s="270"/>
      <c r="N9" s="118">
        <v>12.4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35.5</v>
      </c>
      <c r="G10" s="270"/>
      <c r="H10" s="122">
        <v>35.5</v>
      </c>
      <c r="I10" s="270"/>
      <c r="J10" s="122">
        <v>35.5</v>
      </c>
      <c r="K10" s="270"/>
      <c r="L10" s="122">
        <v>35.5</v>
      </c>
      <c r="M10" s="270"/>
      <c r="N10" s="122">
        <v>35.5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25</v>
      </c>
      <c r="G11" s="270"/>
      <c r="H11" s="126">
        <v>26.1</v>
      </c>
      <c r="I11" s="270"/>
      <c r="J11" s="126">
        <v>25.8</v>
      </c>
      <c r="K11" s="270"/>
      <c r="L11" s="126">
        <v>25.8</v>
      </c>
      <c r="M11" s="270"/>
      <c r="N11" s="126">
        <v>24.6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845.4</v>
      </c>
      <c r="G12" s="270"/>
      <c r="H12" s="129">
        <v>702.2</v>
      </c>
      <c r="I12" s="270"/>
      <c r="J12" s="129">
        <v>622.20000000000005</v>
      </c>
      <c r="K12" s="270"/>
      <c r="L12" s="129">
        <v>648.6</v>
      </c>
      <c r="M12" s="270"/>
      <c r="N12" s="129">
        <v>807.7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23.3</v>
      </c>
      <c r="G13" s="270"/>
      <c r="H13" s="129">
        <v>10.9</v>
      </c>
      <c r="I13" s="270"/>
      <c r="J13" s="129">
        <v>11.4</v>
      </c>
      <c r="K13" s="270"/>
      <c r="L13" s="129">
        <v>0</v>
      </c>
      <c r="M13" s="270"/>
      <c r="N13" s="129">
        <v>1.3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226</v>
      </c>
      <c r="G14" s="270"/>
      <c r="H14" s="133">
        <v>343</v>
      </c>
      <c r="I14" s="270"/>
      <c r="J14" s="133">
        <v>343</v>
      </c>
      <c r="K14" s="270"/>
      <c r="L14" s="133">
        <v>343</v>
      </c>
      <c r="M14" s="270"/>
      <c r="N14" s="133">
        <v>226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1838.8</v>
      </c>
      <c r="G15" s="270"/>
      <c r="H15" s="135">
        <v>1783.6</v>
      </c>
      <c r="I15" s="270"/>
      <c r="J15" s="135">
        <v>1696.9</v>
      </c>
      <c r="K15" s="270"/>
      <c r="L15" s="135">
        <v>1729.1</v>
      </c>
      <c r="M15" s="270"/>
      <c r="N15" s="135">
        <v>1821.3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1025</v>
      </c>
      <c r="G16" s="270"/>
      <c r="H16" s="140">
        <v>1035</v>
      </c>
      <c r="I16" s="270"/>
      <c r="J16" s="140">
        <v>855</v>
      </c>
      <c r="K16" s="270"/>
      <c r="L16" s="140">
        <v>1025</v>
      </c>
      <c r="M16" s="270"/>
      <c r="N16" s="140">
        <v>955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-185.2</v>
      </c>
      <c r="G17" s="270"/>
      <c r="H17" s="143">
        <v>-185.2</v>
      </c>
      <c r="I17" s="270"/>
      <c r="J17" s="143">
        <v>-185.2</v>
      </c>
      <c r="K17" s="270"/>
      <c r="L17" s="143">
        <v>-185.2</v>
      </c>
      <c r="M17" s="270"/>
      <c r="N17" s="143">
        <v>-185.2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-4.7</v>
      </c>
      <c r="G18" s="270"/>
      <c r="H18" s="146">
        <v>-4.7</v>
      </c>
      <c r="I18" s="270"/>
      <c r="J18" s="146">
        <v>-4.7</v>
      </c>
      <c r="K18" s="270"/>
      <c r="L18" s="146">
        <v>0</v>
      </c>
      <c r="M18" s="270"/>
      <c r="N18" s="146">
        <v>0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-244</v>
      </c>
      <c r="G19" s="270"/>
      <c r="H19" s="149">
        <v>-206</v>
      </c>
      <c r="I19" s="270"/>
      <c r="J19" s="149">
        <v>-206</v>
      </c>
      <c r="K19" s="270"/>
      <c r="L19" s="149">
        <v>-254</v>
      </c>
      <c r="M19" s="270"/>
      <c r="N19" s="149">
        <v>-254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-10</v>
      </c>
      <c r="G20" s="270"/>
      <c r="H20" s="152">
        <v>0</v>
      </c>
      <c r="I20" s="270"/>
      <c r="J20" s="152">
        <v>0</v>
      </c>
      <c r="K20" s="270"/>
      <c r="L20" s="152">
        <v>0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1468.9</v>
      </c>
      <c r="G21" s="271"/>
      <c r="H21" s="154">
        <v>1430.9</v>
      </c>
      <c r="I21" s="271"/>
      <c r="J21" s="154">
        <v>1250.9000000000001</v>
      </c>
      <c r="K21" s="271"/>
      <c r="L21" s="154">
        <v>1464.2</v>
      </c>
      <c r="M21" s="271"/>
      <c r="N21" s="154">
        <v>1394.2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1838.8</v>
      </c>
      <c r="G23" s="252"/>
      <c r="H23" s="159">
        <v>1783.6</v>
      </c>
      <c r="I23" s="252"/>
      <c r="J23" s="159">
        <v>1696.9</v>
      </c>
      <c r="K23" s="252"/>
      <c r="L23" s="159">
        <v>1729.1</v>
      </c>
      <c r="M23" s="252"/>
      <c r="N23" s="159">
        <v>1821.3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1468.9</v>
      </c>
      <c r="G24" s="253"/>
      <c r="H24" s="161">
        <v>1430.9</v>
      </c>
      <c r="I24" s="253"/>
      <c r="J24" s="161">
        <v>1250.9000000000001</v>
      </c>
      <c r="K24" s="253"/>
      <c r="L24" s="161">
        <v>1464.2</v>
      </c>
      <c r="M24" s="253"/>
      <c r="N24" s="161">
        <v>1394.2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369.89999999999986</v>
      </c>
      <c r="G25" s="254"/>
      <c r="H25" s="164">
        <v>352.69999999999982</v>
      </c>
      <c r="I25" s="254"/>
      <c r="J25" s="164">
        <v>446</v>
      </c>
      <c r="K25" s="254"/>
      <c r="L25" s="164">
        <v>264.89999999999986</v>
      </c>
      <c r="M25" s="254"/>
      <c r="N25" s="164">
        <v>427.09999999999991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1838.8</v>
      </c>
      <c r="H57" s="194">
        <f>SUM(H5:H14)</f>
        <v>1783.6</v>
      </c>
      <c r="J57" s="194">
        <f>SUM(J5:J14)</f>
        <v>1696.9</v>
      </c>
      <c r="L57" s="194">
        <f>SUM(L5:L14)</f>
        <v>1729.1</v>
      </c>
      <c r="N57" s="194">
        <f>SUM(N5:N14)</f>
        <v>1821.3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1468.9</v>
      </c>
      <c r="H59" s="195">
        <f>H16-H17-H18-H19-H20</f>
        <v>1430.9</v>
      </c>
      <c r="J59" s="195">
        <f>J16-J17-J18-J19-J20</f>
        <v>1250.9000000000001</v>
      </c>
      <c r="L59" s="195">
        <f>L16-L17-L18-L19-L20</f>
        <v>1464.2</v>
      </c>
      <c r="N59" s="195">
        <f>N16-N17-N18-N19-N20</f>
        <v>1394.2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日別の需給状況・再エネ出力抑制の必要性（2024年3月）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F7B91-268D-4D4C-8497-38F1D6FBB036}">
  <sheetPr>
    <tabColor rgb="FFFFC000"/>
  </sheetPr>
  <dimension ref="B1:O69"/>
  <sheetViews>
    <sheetView showGridLines="0" view="pageBreakPreview" zoomScale="70" zoomScaleNormal="70" zoomScaleSheetLayoutView="70" workbookViewId="0">
      <selection activeCell="V13" sqref="V13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45359</v>
      </c>
      <c r="G3" s="92" t="s">
        <v>100</v>
      </c>
      <c r="H3" s="93">
        <v>45360</v>
      </c>
      <c r="I3" s="92" t="s">
        <v>100</v>
      </c>
      <c r="J3" s="93">
        <v>45361</v>
      </c>
      <c r="K3" s="92" t="s">
        <v>100</v>
      </c>
      <c r="L3" s="93">
        <v>45362</v>
      </c>
      <c r="M3" s="92" t="s">
        <v>98</v>
      </c>
      <c r="N3" s="93">
        <v>45363</v>
      </c>
      <c r="O3" s="92" t="s">
        <v>100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106.7</v>
      </c>
      <c r="G5" s="269" t="s">
        <v>110</v>
      </c>
      <c r="H5" s="102">
        <v>96.2</v>
      </c>
      <c r="I5" s="269" t="s">
        <v>110</v>
      </c>
      <c r="J5" s="102">
        <v>95.5</v>
      </c>
      <c r="K5" s="269" t="s">
        <v>110</v>
      </c>
      <c r="L5" s="102">
        <v>110.8</v>
      </c>
      <c r="M5" s="269" t="s">
        <v>110</v>
      </c>
      <c r="N5" s="102">
        <v>97.3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167.5</v>
      </c>
      <c r="G6" s="270"/>
      <c r="H6" s="106">
        <v>92.4</v>
      </c>
      <c r="I6" s="270"/>
      <c r="J6" s="106">
        <v>86.4</v>
      </c>
      <c r="K6" s="270"/>
      <c r="L6" s="106">
        <v>129.5</v>
      </c>
      <c r="M6" s="270"/>
      <c r="N6" s="106">
        <v>130.1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414.1</v>
      </c>
      <c r="G7" s="270"/>
      <c r="H7" s="110">
        <v>414.3</v>
      </c>
      <c r="I7" s="270"/>
      <c r="J7" s="110">
        <v>414.3</v>
      </c>
      <c r="K7" s="270"/>
      <c r="L7" s="110">
        <v>414.2</v>
      </c>
      <c r="M7" s="270"/>
      <c r="N7" s="110">
        <v>411.2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28.5</v>
      </c>
      <c r="G8" s="270"/>
      <c r="H8" s="114">
        <v>24.9</v>
      </c>
      <c r="I8" s="270"/>
      <c r="J8" s="114">
        <v>27.8</v>
      </c>
      <c r="K8" s="270"/>
      <c r="L8" s="114">
        <v>28.8</v>
      </c>
      <c r="M8" s="270"/>
      <c r="N8" s="114">
        <v>25.7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12.4</v>
      </c>
      <c r="G9" s="270"/>
      <c r="H9" s="118">
        <v>12.5</v>
      </c>
      <c r="I9" s="270"/>
      <c r="J9" s="118">
        <v>12.5</v>
      </c>
      <c r="K9" s="270"/>
      <c r="L9" s="118">
        <v>12.5</v>
      </c>
      <c r="M9" s="270"/>
      <c r="N9" s="118">
        <v>12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35.799999999999997</v>
      </c>
      <c r="G10" s="270"/>
      <c r="H10" s="122">
        <v>35.799999999999997</v>
      </c>
      <c r="I10" s="270"/>
      <c r="J10" s="122">
        <v>35.799999999999997</v>
      </c>
      <c r="K10" s="270"/>
      <c r="L10" s="122">
        <v>29</v>
      </c>
      <c r="M10" s="270"/>
      <c r="N10" s="122">
        <v>29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25.4</v>
      </c>
      <c r="G11" s="270"/>
      <c r="H11" s="126">
        <v>25.8</v>
      </c>
      <c r="I11" s="270"/>
      <c r="J11" s="126">
        <v>25.4</v>
      </c>
      <c r="K11" s="270"/>
      <c r="L11" s="126">
        <v>25.8</v>
      </c>
      <c r="M11" s="270"/>
      <c r="N11" s="126">
        <v>25.2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863.3</v>
      </c>
      <c r="G12" s="270"/>
      <c r="H12" s="129">
        <v>776.8</v>
      </c>
      <c r="I12" s="270"/>
      <c r="J12" s="129">
        <v>866.2</v>
      </c>
      <c r="K12" s="270"/>
      <c r="L12" s="129">
        <v>600.5</v>
      </c>
      <c r="M12" s="270"/>
      <c r="N12" s="129">
        <v>728.7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20.7</v>
      </c>
      <c r="G13" s="270"/>
      <c r="H13" s="129">
        <v>14.6</v>
      </c>
      <c r="I13" s="270"/>
      <c r="J13" s="129">
        <v>1.4</v>
      </c>
      <c r="K13" s="270"/>
      <c r="L13" s="129">
        <v>10.3</v>
      </c>
      <c r="M13" s="270"/>
      <c r="N13" s="129">
        <v>19.7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226</v>
      </c>
      <c r="G14" s="270"/>
      <c r="H14" s="133">
        <v>226</v>
      </c>
      <c r="I14" s="270"/>
      <c r="J14" s="133">
        <v>226</v>
      </c>
      <c r="K14" s="270"/>
      <c r="L14" s="133">
        <v>343</v>
      </c>
      <c r="M14" s="270"/>
      <c r="N14" s="133">
        <v>343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1900.3999999999999</v>
      </c>
      <c r="G15" s="270"/>
      <c r="H15" s="135">
        <v>1719.2999999999997</v>
      </c>
      <c r="I15" s="270"/>
      <c r="J15" s="135">
        <v>1791.3000000000002</v>
      </c>
      <c r="K15" s="270"/>
      <c r="L15" s="135">
        <v>1704.3999999999999</v>
      </c>
      <c r="M15" s="270"/>
      <c r="N15" s="135">
        <v>1821.9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985</v>
      </c>
      <c r="G16" s="270"/>
      <c r="H16" s="140">
        <v>879.2</v>
      </c>
      <c r="I16" s="270"/>
      <c r="J16" s="140">
        <v>845</v>
      </c>
      <c r="K16" s="270"/>
      <c r="L16" s="140">
        <v>1060.8</v>
      </c>
      <c r="M16" s="270"/>
      <c r="N16" s="140">
        <v>935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-185.2</v>
      </c>
      <c r="G17" s="270"/>
      <c r="H17" s="143">
        <v>-185.2</v>
      </c>
      <c r="I17" s="270"/>
      <c r="J17" s="143">
        <v>-185.2</v>
      </c>
      <c r="K17" s="270"/>
      <c r="L17" s="143">
        <v>-185.2</v>
      </c>
      <c r="M17" s="270"/>
      <c r="N17" s="143">
        <v>-152.69999999999999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0</v>
      </c>
      <c r="G18" s="270"/>
      <c r="H18" s="146">
        <v>-4.7</v>
      </c>
      <c r="I18" s="270"/>
      <c r="J18" s="146">
        <v>-5</v>
      </c>
      <c r="K18" s="270"/>
      <c r="L18" s="146">
        <v>-5</v>
      </c>
      <c r="M18" s="270"/>
      <c r="N18" s="146">
        <v>-5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-254</v>
      </c>
      <c r="G19" s="270"/>
      <c r="H19" s="149">
        <v>-206</v>
      </c>
      <c r="I19" s="270"/>
      <c r="J19" s="149">
        <v>-206</v>
      </c>
      <c r="K19" s="270"/>
      <c r="L19" s="149">
        <v>-247.9</v>
      </c>
      <c r="M19" s="270"/>
      <c r="N19" s="149">
        <v>-254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-14.1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1424.2</v>
      </c>
      <c r="G21" s="271"/>
      <c r="H21" s="154">
        <v>1275.1000000000001</v>
      </c>
      <c r="I21" s="271"/>
      <c r="J21" s="154">
        <v>1241.2</v>
      </c>
      <c r="K21" s="271"/>
      <c r="L21" s="154">
        <v>1513</v>
      </c>
      <c r="M21" s="271"/>
      <c r="N21" s="154">
        <v>1346.7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1900.3999999999999</v>
      </c>
      <c r="G23" s="252"/>
      <c r="H23" s="159">
        <v>1719.2999999999997</v>
      </c>
      <c r="I23" s="252"/>
      <c r="J23" s="159">
        <v>1791.3000000000002</v>
      </c>
      <c r="K23" s="252"/>
      <c r="L23" s="159">
        <v>1704.3999999999999</v>
      </c>
      <c r="M23" s="252"/>
      <c r="N23" s="159">
        <v>1821.9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1424.2</v>
      </c>
      <c r="G24" s="253"/>
      <c r="H24" s="161">
        <v>1275.1000000000001</v>
      </c>
      <c r="I24" s="253"/>
      <c r="J24" s="161">
        <v>1241.2</v>
      </c>
      <c r="K24" s="253"/>
      <c r="L24" s="161">
        <v>1513</v>
      </c>
      <c r="M24" s="253"/>
      <c r="N24" s="161">
        <v>1346.7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476.19999999999982</v>
      </c>
      <c r="G25" s="254"/>
      <c r="H25" s="164">
        <v>444.19999999999959</v>
      </c>
      <c r="I25" s="254"/>
      <c r="J25" s="164">
        <v>550.10000000000014</v>
      </c>
      <c r="K25" s="254"/>
      <c r="L25" s="164">
        <v>191.39999999999986</v>
      </c>
      <c r="M25" s="254"/>
      <c r="N25" s="164">
        <v>475.2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1900.3999999999999</v>
      </c>
      <c r="H57" s="194">
        <f>SUM(H5:H14)</f>
        <v>1719.2999999999997</v>
      </c>
      <c r="J57" s="194">
        <f>SUM(J5:J14)</f>
        <v>1791.3000000000002</v>
      </c>
      <c r="L57" s="194">
        <f>SUM(L5:L14)</f>
        <v>1704.3999999999999</v>
      </c>
      <c r="N57" s="194">
        <f>SUM(N5:N14)</f>
        <v>1821.9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1424.2</v>
      </c>
      <c r="H59" s="195">
        <f>H16-H17-H18-H19-H20</f>
        <v>1275.1000000000001</v>
      </c>
      <c r="J59" s="195">
        <f>J16-J17-J18-J19-J20</f>
        <v>1241.2</v>
      </c>
      <c r="L59" s="195">
        <f>L16-L17-L18-L19-L20</f>
        <v>1513</v>
      </c>
      <c r="N59" s="195">
        <f>N16-N17-N18-N19-N20</f>
        <v>1346.7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日別の需給状況・再エネ出力抑制の必要性（2024年3月）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75E2-90F7-4B50-80EB-109D8CACA30F}">
  <sheetPr>
    <tabColor rgb="FFFFC000"/>
  </sheetPr>
  <dimension ref="B1:O69"/>
  <sheetViews>
    <sheetView showGridLines="0" view="pageBreakPreview" zoomScale="70" zoomScaleNormal="70" zoomScaleSheetLayoutView="70" workbookViewId="0">
      <selection activeCell="V13" sqref="V13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96</v>
      </c>
      <c r="G2" s="302"/>
      <c r="H2" s="303" t="s">
        <v>96</v>
      </c>
      <c r="I2" s="302"/>
      <c r="J2" s="303" t="s">
        <v>96</v>
      </c>
      <c r="K2" s="302"/>
      <c r="L2" s="303" t="s">
        <v>96</v>
      </c>
      <c r="M2" s="302"/>
      <c r="N2" s="303" t="s">
        <v>95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45364</v>
      </c>
      <c r="G3" s="92" t="s">
        <v>100</v>
      </c>
      <c r="H3" s="93">
        <v>45365</v>
      </c>
      <c r="I3" s="92" t="s">
        <v>100</v>
      </c>
      <c r="J3" s="93">
        <v>45366</v>
      </c>
      <c r="K3" s="92" t="s">
        <v>100</v>
      </c>
      <c r="L3" s="93">
        <v>45367</v>
      </c>
      <c r="M3" s="92" t="s">
        <v>100</v>
      </c>
      <c r="N3" s="93">
        <v>45369</v>
      </c>
      <c r="O3" s="92" t="s">
        <v>100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96.7</v>
      </c>
      <c r="G5" s="269" t="s">
        <v>110</v>
      </c>
      <c r="H5" s="102">
        <v>97.5</v>
      </c>
      <c r="I5" s="269" t="s">
        <v>110</v>
      </c>
      <c r="J5" s="102">
        <v>96.7</v>
      </c>
      <c r="K5" s="269" t="s">
        <v>110</v>
      </c>
      <c r="L5" s="102">
        <v>94.7</v>
      </c>
      <c r="M5" s="269" t="s">
        <v>110</v>
      </c>
      <c r="N5" s="102">
        <v>96.5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102.4</v>
      </c>
      <c r="G6" s="270"/>
      <c r="H6" s="106">
        <v>103.6</v>
      </c>
      <c r="I6" s="270"/>
      <c r="J6" s="106">
        <v>107.4</v>
      </c>
      <c r="K6" s="270"/>
      <c r="L6" s="106">
        <v>78.5</v>
      </c>
      <c r="M6" s="270"/>
      <c r="N6" s="106">
        <v>92.1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414.1</v>
      </c>
      <c r="G7" s="270"/>
      <c r="H7" s="110">
        <v>414.2</v>
      </c>
      <c r="I7" s="270"/>
      <c r="J7" s="110">
        <v>414.1</v>
      </c>
      <c r="K7" s="270"/>
      <c r="L7" s="110">
        <v>413.9</v>
      </c>
      <c r="M7" s="270"/>
      <c r="N7" s="110">
        <v>411.1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24.100000000000101</v>
      </c>
      <c r="G8" s="270"/>
      <c r="H8" s="114">
        <v>26.100000000000204</v>
      </c>
      <c r="I8" s="270"/>
      <c r="J8" s="114">
        <v>21.400000000000137</v>
      </c>
      <c r="K8" s="270"/>
      <c r="L8" s="114">
        <v>22.900000000000091</v>
      </c>
      <c r="M8" s="270"/>
      <c r="N8" s="114">
        <v>24.9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16.5</v>
      </c>
      <c r="G9" s="270"/>
      <c r="H9" s="118">
        <v>16.5</v>
      </c>
      <c r="I9" s="270"/>
      <c r="J9" s="118">
        <v>16.899999999999999</v>
      </c>
      <c r="K9" s="270"/>
      <c r="L9" s="118">
        <v>16.899999999999999</v>
      </c>
      <c r="M9" s="270"/>
      <c r="N9" s="118">
        <v>16.399999999999999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29</v>
      </c>
      <c r="G10" s="270"/>
      <c r="H10" s="122">
        <v>29</v>
      </c>
      <c r="I10" s="270"/>
      <c r="J10" s="122">
        <v>29</v>
      </c>
      <c r="K10" s="270"/>
      <c r="L10" s="122">
        <v>29</v>
      </c>
      <c r="M10" s="270"/>
      <c r="N10" s="122">
        <v>26.8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26.7</v>
      </c>
      <c r="G11" s="270"/>
      <c r="H11" s="126">
        <v>26.9</v>
      </c>
      <c r="I11" s="270"/>
      <c r="J11" s="126">
        <v>26.9</v>
      </c>
      <c r="K11" s="270"/>
      <c r="L11" s="126">
        <v>26.7</v>
      </c>
      <c r="M11" s="270"/>
      <c r="N11" s="126">
        <v>26.7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882.9</v>
      </c>
      <c r="G12" s="270"/>
      <c r="H12" s="129">
        <v>657.4</v>
      </c>
      <c r="I12" s="270"/>
      <c r="J12" s="129">
        <v>892.3</v>
      </c>
      <c r="K12" s="270"/>
      <c r="L12" s="129">
        <v>894.9</v>
      </c>
      <c r="M12" s="270"/>
      <c r="N12" s="129">
        <v>893.5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5.3</v>
      </c>
      <c r="G13" s="270"/>
      <c r="H13" s="129">
        <v>3.8</v>
      </c>
      <c r="I13" s="270"/>
      <c r="J13" s="129">
        <v>4.4000000000000004</v>
      </c>
      <c r="K13" s="270"/>
      <c r="L13" s="129">
        <v>0.7</v>
      </c>
      <c r="M13" s="270"/>
      <c r="N13" s="129">
        <v>12.6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226</v>
      </c>
      <c r="G14" s="270"/>
      <c r="H14" s="133">
        <v>343</v>
      </c>
      <c r="I14" s="270"/>
      <c r="J14" s="133">
        <v>226</v>
      </c>
      <c r="K14" s="270"/>
      <c r="L14" s="133">
        <v>182.5</v>
      </c>
      <c r="M14" s="270"/>
      <c r="N14" s="133">
        <v>183.9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1823.7</v>
      </c>
      <c r="G15" s="270"/>
      <c r="H15" s="135">
        <v>1718.0000000000002</v>
      </c>
      <c r="I15" s="270"/>
      <c r="J15" s="135">
        <v>1835.1000000000001</v>
      </c>
      <c r="K15" s="270"/>
      <c r="L15" s="135">
        <v>1760.7</v>
      </c>
      <c r="M15" s="270"/>
      <c r="N15" s="135">
        <v>1784.5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905.6</v>
      </c>
      <c r="G16" s="270"/>
      <c r="H16" s="140">
        <v>945</v>
      </c>
      <c r="I16" s="270"/>
      <c r="J16" s="140">
        <v>905</v>
      </c>
      <c r="K16" s="270"/>
      <c r="L16" s="140">
        <v>805.5</v>
      </c>
      <c r="M16" s="270"/>
      <c r="N16" s="140">
        <v>895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-152.69999999999999</v>
      </c>
      <c r="G17" s="270"/>
      <c r="H17" s="143">
        <v>-152.69999999999999</v>
      </c>
      <c r="I17" s="270"/>
      <c r="J17" s="143">
        <v>-152.69999999999999</v>
      </c>
      <c r="K17" s="270"/>
      <c r="L17" s="143">
        <v>-185.2</v>
      </c>
      <c r="M17" s="270"/>
      <c r="N17" s="143">
        <v>-185.2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-5</v>
      </c>
      <c r="K18" s="270"/>
      <c r="L18" s="146">
        <v>-5</v>
      </c>
      <c r="M18" s="270"/>
      <c r="N18" s="146">
        <v>-5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-242.4</v>
      </c>
      <c r="G19" s="270"/>
      <c r="H19" s="149">
        <v>-242.4</v>
      </c>
      <c r="I19" s="270"/>
      <c r="J19" s="149">
        <v>-242.4</v>
      </c>
      <c r="K19" s="270"/>
      <c r="L19" s="149">
        <v>-200</v>
      </c>
      <c r="M19" s="270"/>
      <c r="N19" s="149">
        <v>-234.5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0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1305.7</v>
      </c>
      <c r="G21" s="271"/>
      <c r="H21" s="154">
        <v>1345.1000000000001</v>
      </c>
      <c r="I21" s="271"/>
      <c r="J21" s="154">
        <v>1305.1000000000001</v>
      </c>
      <c r="K21" s="271"/>
      <c r="L21" s="154">
        <v>1195.7</v>
      </c>
      <c r="M21" s="271"/>
      <c r="N21" s="154">
        <v>1319.7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1823.7</v>
      </c>
      <c r="G23" s="252"/>
      <c r="H23" s="159">
        <v>1718.0000000000002</v>
      </c>
      <c r="I23" s="252"/>
      <c r="J23" s="159">
        <v>1835.1000000000001</v>
      </c>
      <c r="K23" s="252"/>
      <c r="L23" s="159">
        <v>1760.7</v>
      </c>
      <c r="M23" s="252"/>
      <c r="N23" s="159">
        <v>1784.5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1305.7</v>
      </c>
      <c r="G24" s="253"/>
      <c r="H24" s="161">
        <v>1345.1000000000001</v>
      </c>
      <c r="I24" s="253"/>
      <c r="J24" s="161">
        <v>1305.1000000000001</v>
      </c>
      <c r="K24" s="253"/>
      <c r="L24" s="161">
        <v>1195.7</v>
      </c>
      <c r="M24" s="253"/>
      <c r="N24" s="161">
        <v>1319.7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518</v>
      </c>
      <c r="G25" s="254"/>
      <c r="H25" s="164">
        <v>372.90000000000009</v>
      </c>
      <c r="I25" s="254"/>
      <c r="J25" s="164">
        <v>530</v>
      </c>
      <c r="K25" s="254"/>
      <c r="L25" s="164">
        <v>565</v>
      </c>
      <c r="M25" s="254"/>
      <c r="N25" s="164">
        <v>464.79999999999995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1823.7</v>
      </c>
      <c r="H57" s="194">
        <f>SUM(H5:H14)</f>
        <v>1718.0000000000002</v>
      </c>
      <c r="J57" s="194">
        <f>SUM(J5:J14)</f>
        <v>1835.1000000000001</v>
      </c>
      <c r="L57" s="194">
        <f>SUM(L5:L14)</f>
        <v>1760.7</v>
      </c>
      <c r="N57" s="194">
        <f>SUM(N5:N14)</f>
        <v>1784.5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1305.7</v>
      </c>
      <c r="H59" s="195">
        <f>H16-H17-H18-H19-H20</f>
        <v>1345.1000000000001</v>
      </c>
      <c r="J59" s="195">
        <f>J16-J17-J18-J19-J20</f>
        <v>1305.1000000000001</v>
      </c>
      <c r="L59" s="195">
        <f>L16-L17-L18-L19-L20</f>
        <v>1195.7</v>
      </c>
      <c r="N59" s="195">
        <f>N16-N17-N18-N19-N20</f>
        <v>1319.7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日別の需給状況・再エネ出力抑制の必要性（2024年3月）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A2CC-8378-4D67-9825-16921D0E2524}">
  <sheetPr>
    <tabColor rgb="FFFFC000"/>
  </sheetPr>
  <dimension ref="B1:O69"/>
  <sheetViews>
    <sheetView showGridLines="0" view="pageBreakPreview" zoomScale="70" zoomScaleNormal="70" zoomScaleSheetLayoutView="70" workbookViewId="0">
      <selection activeCell="V13" sqref="V13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/>
      <c r="O1" s="87" t="s">
        <v>93</v>
      </c>
    </row>
    <row r="2" spans="2:15" ht="16.5" x14ac:dyDescent="0.15">
      <c r="B2" s="88"/>
      <c r="C2" s="297" t="s">
        <v>94</v>
      </c>
      <c r="D2" s="298"/>
      <c r="E2" s="299"/>
      <c r="F2" s="303" t="s">
        <v>95</v>
      </c>
      <c r="G2" s="302"/>
      <c r="H2" s="303" t="s">
        <v>95</v>
      </c>
      <c r="I2" s="302"/>
      <c r="J2" s="303" t="s">
        <v>95</v>
      </c>
      <c r="K2" s="302"/>
      <c r="L2" s="303" t="s">
        <v>96</v>
      </c>
      <c r="M2" s="302"/>
      <c r="N2" s="303" t="s">
        <v>96</v>
      </c>
      <c r="O2" s="302"/>
    </row>
    <row r="3" spans="2:15" ht="17.25" thickBot="1" x14ac:dyDescent="0.2">
      <c r="B3" s="89"/>
      <c r="C3" s="285" t="s">
        <v>97</v>
      </c>
      <c r="D3" s="286"/>
      <c r="E3" s="287"/>
      <c r="F3" s="93">
        <v>45371</v>
      </c>
      <c r="G3" s="92" t="s">
        <v>100</v>
      </c>
      <c r="H3" s="93">
        <v>45372</v>
      </c>
      <c r="I3" s="92" t="s">
        <v>100</v>
      </c>
      <c r="J3" s="93">
        <v>45373</v>
      </c>
      <c r="K3" s="92" t="s">
        <v>100</v>
      </c>
      <c r="L3" s="93">
        <v>45378</v>
      </c>
      <c r="M3" s="92" t="s">
        <v>100</v>
      </c>
      <c r="N3" s="93">
        <v>45380</v>
      </c>
      <c r="O3" s="92" t="s">
        <v>100</v>
      </c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J4" s="98" t="s">
        <v>103</v>
      </c>
      <c r="K4" s="97" t="s">
        <v>104</v>
      </c>
      <c r="L4" s="98" t="s">
        <v>103</v>
      </c>
      <c r="M4" s="97" t="s">
        <v>104</v>
      </c>
      <c r="N4" s="98" t="s">
        <v>103</v>
      </c>
      <c r="O4" s="97" t="s">
        <v>104</v>
      </c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96.5</v>
      </c>
      <c r="G5" s="269" t="s">
        <v>110</v>
      </c>
      <c r="H5" s="102">
        <v>97.7</v>
      </c>
      <c r="I5" s="269" t="s">
        <v>110</v>
      </c>
      <c r="J5" s="102">
        <v>96.5</v>
      </c>
      <c r="K5" s="269" t="s">
        <v>110</v>
      </c>
      <c r="L5" s="102">
        <v>109.8</v>
      </c>
      <c r="M5" s="269" t="s">
        <v>110</v>
      </c>
      <c r="N5" s="102">
        <v>95.9</v>
      </c>
      <c r="O5" s="269" t="s">
        <v>110</v>
      </c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85.5</v>
      </c>
      <c r="G6" s="270"/>
      <c r="H6" s="106">
        <v>87.1</v>
      </c>
      <c r="I6" s="270"/>
      <c r="J6" s="106">
        <v>95.2</v>
      </c>
      <c r="K6" s="270"/>
      <c r="L6" s="106">
        <v>99.7</v>
      </c>
      <c r="M6" s="270"/>
      <c r="N6" s="106">
        <v>92.6</v>
      </c>
      <c r="O6" s="270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414</v>
      </c>
      <c r="G7" s="270"/>
      <c r="H7" s="110">
        <v>414.1</v>
      </c>
      <c r="I7" s="270"/>
      <c r="J7" s="110">
        <v>414.2</v>
      </c>
      <c r="K7" s="270"/>
      <c r="L7" s="110">
        <v>299.10000000000002</v>
      </c>
      <c r="M7" s="270"/>
      <c r="N7" s="110">
        <v>298.89999999999998</v>
      </c>
      <c r="O7" s="270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27.499999999999865</v>
      </c>
      <c r="G8" s="270"/>
      <c r="H8" s="114">
        <v>28.499999999999979</v>
      </c>
      <c r="I8" s="270"/>
      <c r="J8" s="114">
        <v>25.5</v>
      </c>
      <c r="K8" s="270"/>
      <c r="L8" s="114">
        <v>96.699999999999918</v>
      </c>
      <c r="M8" s="270"/>
      <c r="N8" s="114">
        <v>89.7</v>
      </c>
      <c r="O8" s="270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16.399999999999999</v>
      </c>
      <c r="G9" s="270"/>
      <c r="H9" s="118">
        <v>16.2</v>
      </c>
      <c r="I9" s="270"/>
      <c r="J9" s="118">
        <v>16.2</v>
      </c>
      <c r="K9" s="270"/>
      <c r="L9" s="118">
        <v>15.7</v>
      </c>
      <c r="M9" s="270"/>
      <c r="N9" s="118">
        <v>16.2</v>
      </c>
      <c r="O9" s="270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33.700000000000003</v>
      </c>
      <c r="G10" s="270"/>
      <c r="H10" s="122">
        <v>27.7</v>
      </c>
      <c r="I10" s="270"/>
      <c r="J10" s="122">
        <v>27.7</v>
      </c>
      <c r="K10" s="270"/>
      <c r="L10" s="122">
        <v>34.299999999999997</v>
      </c>
      <c r="M10" s="270"/>
      <c r="N10" s="122">
        <v>34.299999999999997</v>
      </c>
      <c r="O10" s="270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26.6</v>
      </c>
      <c r="G11" s="270"/>
      <c r="H11" s="126">
        <v>25.8</v>
      </c>
      <c r="I11" s="270"/>
      <c r="J11" s="126">
        <v>26.5</v>
      </c>
      <c r="K11" s="270"/>
      <c r="L11" s="126">
        <v>26.9</v>
      </c>
      <c r="M11" s="270"/>
      <c r="N11" s="126">
        <v>27.5</v>
      </c>
      <c r="O11" s="270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840.5</v>
      </c>
      <c r="G12" s="270"/>
      <c r="H12" s="129">
        <v>891.4</v>
      </c>
      <c r="I12" s="270"/>
      <c r="J12" s="129">
        <v>883.5</v>
      </c>
      <c r="K12" s="270"/>
      <c r="L12" s="129">
        <v>915.7</v>
      </c>
      <c r="M12" s="270"/>
      <c r="N12" s="129">
        <v>924.3</v>
      </c>
      <c r="O12" s="270"/>
    </row>
    <row r="13" spans="2:15" ht="16.5" x14ac:dyDescent="0.15">
      <c r="B13" s="289"/>
      <c r="C13" s="292"/>
      <c r="D13" s="273"/>
      <c r="E13" s="127" t="s">
        <v>123</v>
      </c>
      <c r="F13" s="129">
        <v>37.6</v>
      </c>
      <c r="G13" s="270"/>
      <c r="H13" s="129">
        <v>14.3</v>
      </c>
      <c r="I13" s="270"/>
      <c r="J13" s="129">
        <v>14.5</v>
      </c>
      <c r="K13" s="270"/>
      <c r="L13" s="129">
        <v>5.4</v>
      </c>
      <c r="M13" s="270"/>
      <c r="N13" s="129">
        <v>12.7</v>
      </c>
      <c r="O13" s="270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236.9</v>
      </c>
      <c r="G14" s="270"/>
      <c r="H14" s="133">
        <v>186</v>
      </c>
      <c r="I14" s="270"/>
      <c r="J14" s="133">
        <v>193.9</v>
      </c>
      <c r="K14" s="270"/>
      <c r="L14" s="133">
        <v>161.69999999999999</v>
      </c>
      <c r="M14" s="270"/>
      <c r="N14" s="133">
        <v>153.1</v>
      </c>
      <c r="O14" s="270"/>
    </row>
    <row r="15" spans="2:15" ht="17.25" thickBot="1" x14ac:dyDescent="0.2">
      <c r="B15" s="289"/>
      <c r="C15" s="293"/>
      <c r="D15" s="274" t="s">
        <v>126</v>
      </c>
      <c r="E15" s="275"/>
      <c r="F15" s="135">
        <v>1815.1999999999998</v>
      </c>
      <c r="G15" s="270"/>
      <c r="H15" s="135">
        <v>1788.8</v>
      </c>
      <c r="I15" s="270"/>
      <c r="J15" s="135">
        <v>1793.7000000000003</v>
      </c>
      <c r="K15" s="270"/>
      <c r="L15" s="135">
        <v>1765.0000000000002</v>
      </c>
      <c r="M15" s="270"/>
      <c r="N15" s="135">
        <v>1745.2</v>
      </c>
      <c r="O15" s="270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895</v>
      </c>
      <c r="G16" s="270"/>
      <c r="H16" s="140">
        <v>956</v>
      </c>
      <c r="I16" s="270"/>
      <c r="J16" s="140">
        <v>895</v>
      </c>
      <c r="K16" s="270"/>
      <c r="L16" s="140">
        <v>885</v>
      </c>
      <c r="M16" s="270"/>
      <c r="N16" s="140">
        <v>865</v>
      </c>
      <c r="O16" s="270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-185.2</v>
      </c>
      <c r="G17" s="270"/>
      <c r="H17" s="143">
        <v>-185.2</v>
      </c>
      <c r="I17" s="270"/>
      <c r="J17" s="143">
        <v>-185.2</v>
      </c>
      <c r="K17" s="270"/>
      <c r="L17" s="143">
        <v>-186.7</v>
      </c>
      <c r="M17" s="270"/>
      <c r="N17" s="143">
        <v>-186.7</v>
      </c>
      <c r="O17" s="270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J18" s="146">
        <v>-5</v>
      </c>
      <c r="K18" s="270"/>
      <c r="L18" s="146">
        <v>-5</v>
      </c>
      <c r="M18" s="270"/>
      <c r="N18" s="146">
        <v>-5</v>
      </c>
      <c r="O18" s="270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-200</v>
      </c>
      <c r="G19" s="270"/>
      <c r="H19" s="149">
        <v>-238.5</v>
      </c>
      <c r="I19" s="270"/>
      <c r="J19" s="149">
        <v>-236.5</v>
      </c>
      <c r="K19" s="270"/>
      <c r="L19" s="149">
        <v>-236.5</v>
      </c>
      <c r="M19" s="270"/>
      <c r="N19" s="149">
        <v>-245</v>
      </c>
      <c r="O19" s="270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J20" s="152">
        <v>0</v>
      </c>
      <c r="K20" s="270"/>
      <c r="L20" s="152">
        <v>0</v>
      </c>
      <c r="M20" s="270"/>
      <c r="N20" s="152">
        <v>0</v>
      </c>
      <c r="O20" s="270"/>
    </row>
    <row r="21" spans="2:15" ht="17.25" thickBot="1" x14ac:dyDescent="0.2">
      <c r="B21" s="290"/>
      <c r="C21" s="278"/>
      <c r="D21" s="283" t="s">
        <v>136</v>
      </c>
      <c r="E21" s="284"/>
      <c r="F21" s="154">
        <v>1285.2</v>
      </c>
      <c r="G21" s="271"/>
      <c r="H21" s="154">
        <v>1384.7</v>
      </c>
      <c r="I21" s="271"/>
      <c r="J21" s="154">
        <v>1321.7</v>
      </c>
      <c r="K21" s="271"/>
      <c r="L21" s="154">
        <v>1313.2</v>
      </c>
      <c r="M21" s="271"/>
      <c r="N21" s="154">
        <v>1301.7</v>
      </c>
      <c r="O21" s="271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J22" s="98" t="s">
        <v>103</v>
      </c>
      <c r="K22" s="97" t="s">
        <v>104</v>
      </c>
      <c r="L22" s="98" t="s">
        <v>103</v>
      </c>
      <c r="M22" s="97" t="s">
        <v>104</v>
      </c>
      <c r="N22" s="98" t="s">
        <v>103</v>
      </c>
      <c r="O22" s="97" t="s">
        <v>104</v>
      </c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1815.1999999999998</v>
      </c>
      <c r="G23" s="252"/>
      <c r="H23" s="159">
        <v>1788.8</v>
      </c>
      <c r="I23" s="252"/>
      <c r="J23" s="159">
        <v>1793.7000000000003</v>
      </c>
      <c r="K23" s="252"/>
      <c r="L23" s="159">
        <v>1765.0000000000002</v>
      </c>
      <c r="M23" s="252"/>
      <c r="N23" s="159">
        <v>1745.2</v>
      </c>
      <c r="O23" s="252"/>
    </row>
    <row r="24" spans="2:15" ht="16.5" x14ac:dyDescent="0.15">
      <c r="B24" s="261"/>
      <c r="C24" s="255" t="s">
        <v>139</v>
      </c>
      <c r="D24" s="256"/>
      <c r="E24" s="257"/>
      <c r="F24" s="161">
        <v>1285.2</v>
      </c>
      <c r="G24" s="253"/>
      <c r="H24" s="161">
        <v>1384.7</v>
      </c>
      <c r="I24" s="253"/>
      <c r="J24" s="161">
        <v>1321.7</v>
      </c>
      <c r="K24" s="253"/>
      <c r="L24" s="161">
        <v>1313.2</v>
      </c>
      <c r="M24" s="253"/>
      <c r="N24" s="161">
        <v>1301.7</v>
      </c>
      <c r="O24" s="253"/>
    </row>
    <row r="25" spans="2:15" ht="20.100000000000001" customHeight="1" thickBot="1" x14ac:dyDescent="0.2">
      <c r="B25" s="262"/>
      <c r="C25" s="162" t="s">
        <v>140</v>
      </c>
      <c r="D25" s="258" t="s">
        <v>141</v>
      </c>
      <c r="E25" s="259"/>
      <c r="F25" s="164">
        <v>529.99999999999977</v>
      </c>
      <c r="G25" s="254"/>
      <c r="H25" s="164">
        <v>404.09999999999991</v>
      </c>
      <c r="I25" s="254"/>
      <c r="J25" s="164">
        <v>472.00000000000023</v>
      </c>
      <c r="K25" s="254"/>
      <c r="L25" s="164">
        <v>451.80000000000018</v>
      </c>
      <c r="M25" s="254"/>
      <c r="N25" s="164">
        <v>443.5</v>
      </c>
      <c r="O25" s="254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1815.1999999999998</v>
      </c>
      <c r="H57" s="194">
        <f>SUM(H5:H14)</f>
        <v>1788.8</v>
      </c>
      <c r="J57" s="194">
        <f>SUM(J5:J14)</f>
        <v>1793.7000000000003</v>
      </c>
      <c r="L57" s="194">
        <f>SUM(L5:L14)</f>
        <v>1765.0000000000002</v>
      </c>
      <c r="N57" s="194">
        <f>SUM(N5:N14)</f>
        <v>1745.2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1285.2</v>
      </c>
      <c r="H59" s="195">
        <f>H16-H17-H18-H19-H20</f>
        <v>1384.7</v>
      </c>
      <c r="J59" s="195">
        <f>J16-J17-J18-J19-J20</f>
        <v>1321.7</v>
      </c>
      <c r="L59" s="195">
        <f>L16-L17-L18-L19-L20</f>
        <v>1313.2</v>
      </c>
      <c r="N59" s="195">
        <f>N16-N17-N18-N19-N20</f>
        <v>1301.7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9">
    <mergeCell ref="N2:O2"/>
    <mergeCell ref="C2:E2"/>
    <mergeCell ref="F2:G2"/>
    <mergeCell ref="H2:I2"/>
    <mergeCell ref="J2:K2"/>
    <mergeCell ref="L2:M2"/>
    <mergeCell ref="C3:E3"/>
    <mergeCell ref="B5:B21"/>
    <mergeCell ref="C5:C15"/>
    <mergeCell ref="G5:G21"/>
    <mergeCell ref="I5:I21"/>
    <mergeCell ref="M5:M21"/>
    <mergeCell ref="O5:O21"/>
    <mergeCell ref="D12:D13"/>
    <mergeCell ref="D15:E15"/>
    <mergeCell ref="C16:C21"/>
    <mergeCell ref="D17:D18"/>
    <mergeCell ref="D19:D20"/>
    <mergeCell ref="D21:E21"/>
    <mergeCell ref="K5:K21"/>
    <mergeCell ref="O23:O25"/>
    <mergeCell ref="C24:E24"/>
    <mergeCell ref="D25:E25"/>
    <mergeCell ref="B23:B25"/>
    <mergeCell ref="C23:E23"/>
    <mergeCell ref="G23:G25"/>
    <mergeCell ref="I23:I25"/>
    <mergeCell ref="K23:K25"/>
    <mergeCell ref="M23:M25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日別の需給状況・再エネ出力抑制の必要性（2024年3月）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70BD0-0732-4815-9FF2-621C00C14E41}">
  <sheetPr>
    <tabColor rgb="FFFFC000"/>
  </sheetPr>
  <dimension ref="B1:O69"/>
  <sheetViews>
    <sheetView showGridLines="0" view="pageBreakPreview" zoomScale="70" zoomScaleNormal="70" zoomScaleSheetLayoutView="70" workbookViewId="0">
      <selection activeCell="V13" sqref="V13"/>
    </sheetView>
  </sheetViews>
  <sheetFormatPr defaultColWidth="9" defaultRowHeight="15.75" x14ac:dyDescent="0.15"/>
  <cols>
    <col min="1" max="1" width="4.125" style="1" customWidth="1"/>
    <col min="2" max="2" width="11.5" style="1" customWidth="1"/>
    <col min="3" max="4" width="8" style="1" customWidth="1"/>
    <col min="5" max="5" width="41.875" style="1" customWidth="1"/>
    <col min="6" max="15" width="16.875" style="1" customWidth="1"/>
    <col min="16" max="16384" width="9" style="1"/>
  </cols>
  <sheetData>
    <row r="1" spans="2:15" ht="16.5" thickBot="1" x14ac:dyDescent="0.2">
      <c r="I1" s="87" t="s">
        <v>157</v>
      </c>
      <c r="O1" s="87"/>
    </row>
    <row r="2" spans="2:15" ht="16.5" x14ac:dyDescent="0.15">
      <c r="B2" s="88"/>
      <c r="C2" s="297" t="s">
        <v>94</v>
      </c>
      <c r="D2" s="298"/>
      <c r="E2" s="299"/>
      <c r="F2" s="300" t="s">
        <v>95</v>
      </c>
      <c r="G2" s="302"/>
      <c r="H2" s="300" t="s">
        <v>95</v>
      </c>
      <c r="I2" s="302"/>
      <c r="O2" s="87"/>
    </row>
    <row r="3" spans="2:15" ht="17.25" thickBot="1" x14ac:dyDescent="0.2">
      <c r="B3" s="89"/>
      <c r="C3" s="285" t="s">
        <v>97</v>
      </c>
      <c r="D3" s="286"/>
      <c r="E3" s="287"/>
      <c r="F3" s="93">
        <v>45381</v>
      </c>
      <c r="G3" s="92" t="s">
        <v>100</v>
      </c>
      <c r="H3" s="93">
        <v>45382</v>
      </c>
      <c r="I3" s="92" t="s">
        <v>98</v>
      </c>
      <c r="O3" s="87"/>
    </row>
    <row r="4" spans="2:15" ht="17.25" thickBot="1" x14ac:dyDescent="0.2">
      <c r="B4" s="94"/>
      <c r="C4" s="95"/>
      <c r="D4" s="95"/>
      <c r="E4" s="95"/>
      <c r="F4" s="96" t="s">
        <v>103</v>
      </c>
      <c r="G4" s="97" t="s">
        <v>104</v>
      </c>
      <c r="H4" s="98" t="s">
        <v>103</v>
      </c>
      <c r="I4" s="97" t="s">
        <v>104</v>
      </c>
      <c r="O4" s="87"/>
    </row>
    <row r="5" spans="2:15" ht="16.5" customHeight="1" x14ac:dyDescent="0.15">
      <c r="B5" s="288" t="s">
        <v>105</v>
      </c>
      <c r="C5" s="291" t="s">
        <v>106</v>
      </c>
      <c r="D5" s="99" t="s">
        <v>107</v>
      </c>
      <c r="E5" s="100" t="s">
        <v>108</v>
      </c>
      <c r="F5" s="102">
        <v>94.5</v>
      </c>
      <c r="G5" s="269" t="s">
        <v>110</v>
      </c>
      <c r="H5" s="102">
        <v>93.1</v>
      </c>
      <c r="I5" s="269" t="s">
        <v>110</v>
      </c>
      <c r="O5" s="87"/>
    </row>
    <row r="6" spans="2:15" ht="16.5" x14ac:dyDescent="0.15">
      <c r="B6" s="289"/>
      <c r="C6" s="292"/>
      <c r="D6" s="103" t="s">
        <v>111</v>
      </c>
      <c r="E6" s="104" t="s">
        <v>112</v>
      </c>
      <c r="F6" s="106">
        <v>82.9</v>
      </c>
      <c r="G6" s="270"/>
      <c r="H6" s="106">
        <v>49.6</v>
      </c>
      <c r="I6" s="270"/>
      <c r="O6" s="87"/>
    </row>
    <row r="7" spans="2:15" ht="16.5" x14ac:dyDescent="0.15">
      <c r="B7" s="289"/>
      <c r="C7" s="292"/>
      <c r="D7" s="107" t="s">
        <v>113</v>
      </c>
      <c r="E7" s="108" t="s">
        <v>114</v>
      </c>
      <c r="F7" s="110">
        <v>298.89999999999998</v>
      </c>
      <c r="G7" s="270"/>
      <c r="H7" s="110">
        <v>299</v>
      </c>
      <c r="I7" s="270"/>
      <c r="O7" s="87"/>
    </row>
    <row r="8" spans="2:15" ht="16.5" x14ac:dyDescent="0.15">
      <c r="B8" s="289"/>
      <c r="C8" s="292"/>
      <c r="D8" s="111" t="s">
        <v>115</v>
      </c>
      <c r="E8" s="112" t="s">
        <v>116</v>
      </c>
      <c r="F8" s="114">
        <v>85.199999999999903</v>
      </c>
      <c r="G8" s="270"/>
      <c r="H8" s="114">
        <v>88.6</v>
      </c>
      <c r="I8" s="270"/>
      <c r="O8" s="87"/>
    </row>
    <row r="9" spans="2:15" ht="16.5" x14ac:dyDescent="0.15">
      <c r="B9" s="289"/>
      <c r="C9" s="292"/>
      <c r="D9" s="115" t="s">
        <v>117</v>
      </c>
      <c r="E9" s="116" t="s">
        <v>118</v>
      </c>
      <c r="F9" s="118">
        <v>16.2</v>
      </c>
      <c r="G9" s="270"/>
      <c r="H9" s="118">
        <v>16.2</v>
      </c>
      <c r="I9" s="270"/>
      <c r="O9" s="87"/>
    </row>
    <row r="10" spans="2:15" ht="16.5" x14ac:dyDescent="0.15">
      <c r="B10" s="289"/>
      <c r="C10" s="292"/>
      <c r="D10" s="119" t="s">
        <v>119</v>
      </c>
      <c r="E10" s="120" t="s">
        <v>13</v>
      </c>
      <c r="F10" s="122">
        <v>34.299999999999997</v>
      </c>
      <c r="G10" s="270"/>
      <c r="H10" s="122">
        <v>34.299999999999997</v>
      </c>
      <c r="I10" s="270"/>
      <c r="O10" s="87"/>
    </row>
    <row r="11" spans="2:15" ht="16.5" x14ac:dyDescent="0.15">
      <c r="B11" s="289"/>
      <c r="C11" s="292"/>
      <c r="D11" s="123" t="s">
        <v>120</v>
      </c>
      <c r="E11" s="124" t="s">
        <v>14</v>
      </c>
      <c r="F11" s="126">
        <v>27.6</v>
      </c>
      <c r="G11" s="270"/>
      <c r="H11" s="126">
        <v>27.8</v>
      </c>
      <c r="I11" s="270"/>
      <c r="O11" s="87"/>
    </row>
    <row r="12" spans="2:15" ht="16.5" x14ac:dyDescent="0.15">
      <c r="B12" s="289"/>
      <c r="C12" s="292"/>
      <c r="D12" s="272" t="s">
        <v>121</v>
      </c>
      <c r="E12" s="127" t="s">
        <v>122</v>
      </c>
      <c r="F12" s="129">
        <v>792.9</v>
      </c>
      <c r="G12" s="270"/>
      <c r="H12" s="129">
        <v>555.9</v>
      </c>
      <c r="I12" s="270"/>
      <c r="O12" s="87"/>
    </row>
    <row r="13" spans="2:15" ht="16.5" x14ac:dyDescent="0.15">
      <c r="B13" s="289"/>
      <c r="C13" s="292"/>
      <c r="D13" s="273"/>
      <c r="E13" s="127" t="s">
        <v>123</v>
      </c>
      <c r="F13" s="129">
        <v>7.7</v>
      </c>
      <c r="G13" s="270"/>
      <c r="H13" s="129">
        <v>2.7</v>
      </c>
      <c r="I13" s="270"/>
      <c r="O13" s="87"/>
    </row>
    <row r="14" spans="2:15" ht="16.5" x14ac:dyDescent="0.15">
      <c r="B14" s="289"/>
      <c r="C14" s="292"/>
      <c r="D14" s="130" t="s">
        <v>124</v>
      </c>
      <c r="E14" s="131" t="s">
        <v>125</v>
      </c>
      <c r="F14" s="133">
        <v>276</v>
      </c>
      <c r="G14" s="270"/>
      <c r="H14" s="133">
        <v>286</v>
      </c>
      <c r="I14" s="270"/>
      <c r="O14" s="87"/>
    </row>
    <row r="15" spans="2:15" ht="17.25" thickBot="1" x14ac:dyDescent="0.2">
      <c r="B15" s="289"/>
      <c r="C15" s="293"/>
      <c r="D15" s="274" t="s">
        <v>126</v>
      </c>
      <c r="E15" s="275"/>
      <c r="F15" s="135">
        <v>1716.2</v>
      </c>
      <c r="G15" s="270"/>
      <c r="H15" s="135">
        <v>1453.2</v>
      </c>
      <c r="I15" s="270"/>
      <c r="O15" s="87"/>
    </row>
    <row r="16" spans="2:15" ht="17.25" customHeight="1" thickBot="1" x14ac:dyDescent="0.2">
      <c r="B16" s="289"/>
      <c r="C16" s="276" t="s">
        <v>127</v>
      </c>
      <c r="D16" s="136" t="s">
        <v>128</v>
      </c>
      <c r="E16" s="137" t="s">
        <v>129</v>
      </c>
      <c r="F16" s="140">
        <v>795</v>
      </c>
      <c r="G16" s="270"/>
      <c r="H16" s="140">
        <v>725</v>
      </c>
      <c r="I16" s="270"/>
      <c r="O16" s="87"/>
    </row>
    <row r="17" spans="2:15" ht="16.5" customHeight="1" x14ac:dyDescent="0.15">
      <c r="B17" s="289"/>
      <c r="C17" s="277"/>
      <c r="D17" s="279" t="s">
        <v>130</v>
      </c>
      <c r="E17" s="141" t="s">
        <v>131</v>
      </c>
      <c r="F17" s="143">
        <v>-186.7</v>
      </c>
      <c r="G17" s="270"/>
      <c r="H17" s="143">
        <v>-186.7</v>
      </c>
      <c r="I17" s="270"/>
      <c r="O17" s="87"/>
    </row>
    <row r="18" spans="2:15" ht="17.25" thickBot="1" x14ac:dyDescent="0.2">
      <c r="B18" s="289"/>
      <c r="C18" s="277"/>
      <c r="D18" s="280"/>
      <c r="E18" s="144" t="s">
        <v>132</v>
      </c>
      <c r="F18" s="146">
        <v>-5</v>
      </c>
      <c r="G18" s="270"/>
      <c r="H18" s="146">
        <v>-5</v>
      </c>
      <c r="I18" s="270"/>
      <c r="O18" s="87"/>
    </row>
    <row r="19" spans="2:15" ht="16.5" customHeight="1" x14ac:dyDescent="0.15">
      <c r="B19" s="289"/>
      <c r="C19" s="277"/>
      <c r="D19" s="281" t="s">
        <v>133</v>
      </c>
      <c r="E19" s="147" t="s">
        <v>134</v>
      </c>
      <c r="F19" s="149">
        <v>-169.7</v>
      </c>
      <c r="G19" s="270"/>
      <c r="H19" s="149">
        <v>-180.2</v>
      </c>
      <c r="I19" s="270"/>
      <c r="O19" s="87"/>
    </row>
    <row r="20" spans="2:15" ht="17.25" thickBot="1" x14ac:dyDescent="0.2">
      <c r="B20" s="289"/>
      <c r="C20" s="277"/>
      <c r="D20" s="282"/>
      <c r="E20" s="150" t="s">
        <v>135</v>
      </c>
      <c r="F20" s="152">
        <v>0</v>
      </c>
      <c r="G20" s="270"/>
      <c r="H20" s="152">
        <v>0</v>
      </c>
      <c r="I20" s="270"/>
      <c r="O20" s="87"/>
    </row>
    <row r="21" spans="2:15" ht="17.25" thickBot="1" x14ac:dyDescent="0.2">
      <c r="B21" s="290"/>
      <c r="C21" s="278"/>
      <c r="D21" s="283" t="s">
        <v>136</v>
      </c>
      <c r="E21" s="284"/>
      <c r="F21" s="154">
        <v>1156.4000000000001</v>
      </c>
      <c r="G21" s="271"/>
      <c r="H21" s="154">
        <v>1096.9000000000001</v>
      </c>
      <c r="I21" s="271"/>
      <c r="O21" s="87"/>
    </row>
    <row r="22" spans="2:15" ht="17.25" thickBot="1" x14ac:dyDescent="0.2">
      <c r="B22" s="155"/>
      <c r="C22" s="156"/>
      <c r="D22" s="156"/>
      <c r="E22" s="156"/>
      <c r="F22" s="98" t="s">
        <v>103</v>
      </c>
      <c r="G22" s="97" t="s">
        <v>104</v>
      </c>
      <c r="H22" s="98" t="s">
        <v>103</v>
      </c>
      <c r="I22" s="97" t="s">
        <v>104</v>
      </c>
      <c r="O22" s="87"/>
    </row>
    <row r="23" spans="2:15" ht="13.5" customHeight="1" x14ac:dyDescent="0.15">
      <c r="B23" s="260" t="s">
        <v>137</v>
      </c>
      <c r="C23" s="263" t="s">
        <v>138</v>
      </c>
      <c r="D23" s="264"/>
      <c r="E23" s="265"/>
      <c r="F23" s="159">
        <v>1716.2</v>
      </c>
      <c r="G23" s="252"/>
      <c r="H23" s="159">
        <v>1453.2</v>
      </c>
      <c r="I23" s="252"/>
      <c r="O23" s="87"/>
    </row>
    <row r="24" spans="2:15" ht="16.5" x14ac:dyDescent="0.15">
      <c r="B24" s="261"/>
      <c r="C24" s="255" t="s">
        <v>139</v>
      </c>
      <c r="D24" s="256"/>
      <c r="E24" s="257"/>
      <c r="F24" s="161">
        <v>1156.4000000000001</v>
      </c>
      <c r="G24" s="253"/>
      <c r="H24" s="161">
        <v>1096.9000000000001</v>
      </c>
      <c r="I24" s="253"/>
      <c r="O24" s="87"/>
    </row>
    <row r="25" spans="2:15" ht="20.100000000000001" customHeight="1" thickBot="1" x14ac:dyDescent="0.2">
      <c r="B25" s="262"/>
      <c r="C25" s="162" t="s">
        <v>140</v>
      </c>
      <c r="D25" s="414" t="s">
        <v>141</v>
      </c>
      <c r="E25" s="415"/>
      <c r="F25" s="164">
        <v>559.79999999999995</v>
      </c>
      <c r="G25" s="254"/>
      <c r="H25" s="164">
        <v>356.29999999999995</v>
      </c>
      <c r="I25" s="254"/>
      <c r="O25" s="87"/>
    </row>
    <row r="26" spans="2:15" ht="16.5" thickBot="1" x14ac:dyDescent="0.2">
      <c r="B26" s="7"/>
      <c r="C26" s="6"/>
      <c r="D26" s="6"/>
      <c r="E26" s="6"/>
      <c r="F26" s="165"/>
      <c r="G26" s="7"/>
      <c r="H26" s="165"/>
      <c r="I26" s="7"/>
      <c r="J26" s="165"/>
      <c r="K26" s="7"/>
      <c r="L26" s="165"/>
      <c r="M26" s="7"/>
      <c r="N26" s="165"/>
      <c r="O26" s="7"/>
    </row>
    <row r="27" spans="2:15" ht="19.5" x14ac:dyDescent="0.15">
      <c r="B27" s="166"/>
      <c r="C27" s="167"/>
      <c r="D27" s="167"/>
      <c r="E27" s="168"/>
      <c r="F27" s="169"/>
      <c r="G27" s="170"/>
      <c r="H27" s="169"/>
      <c r="I27" s="170"/>
      <c r="J27" s="169"/>
      <c r="K27" s="170"/>
      <c r="L27" s="169"/>
      <c r="M27" s="170"/>
      <c r="N27" s="169"/>
      <c r="O27" s="171"/>
    </row>
    <row r="28" spans="2:15" ht="28.5" x14ac:dyDescent="0.15">
      <c r="B28" s="172"/>
      <c r="C28" s="173" t="s">
        <v>142</v>
      </c>
      <c r="D28" s="174"/>
      <c r="E28" s="175"/>
      <c r="F28" s="175"/>
      <c r="G28" s="174"/>
      <c r="H28" s="175"/>
      <c r="I28" s="174"/>
      <c r="J28" s="173"/>
      <c r="K28" s="173" t="s">
        <v>143</v>
      </c>
      <c r="L28" s="175"/>
      <c r="M28" s="174"/>
      <c r="N28" s="175"/>
      <c r="O28" s="176"/>
    </row>
    <row r="29" spans="2:15" x14ac:dyDescent="0.15">
      <c r="B29" s="177"/>
      <c r="C29" s="174"/>
      <c r="D29" s="174"/>
      <c r="E29" s="175"/>
      <c r="F29" s="178"/>
      <c r="G29" s="179"/>
      <c r="H29" s="178"/>
      <c r="I29" s="179"/>
      <c r="J29" s="178"/>
      <c r="K29" s="179"/>
      <c r="L29" s="178"/>
      <c r="M29" s="179"/>
      <c r="N29" s="178"/>
      <c r="O29" s="180"/>
    </row>
    <row r="30" spans="2:15" x14ac:dyDescent="0.15">
      <c r="B30" s="177"/>
      <c r="C30" s="181"/>
      <c r="D30" s="181"/>
      <c r="E30" s="181"/>
      <c r="F30" s="182"/>
      <c r="G30" s="179"/>
      <c r="H30" s="182"/>
      <c r="I30" s="179"/>
      <c r="J30" s="182"/>
      <c r="K30" s="179"/>
      <c r="L30" s="182"/>
      <c r="M30" s="179"/>
      <c r="N30" s="182"/>
      <c r="O30" s="180"/>
    </row>
    <row r="31" spans="2:15" ht="19.5" x14ac:dyDescent="0.15">
      <c r="B31" s="177"/>
      <c r="C31" s="183"/>
      <c r="D31" s="183"/>
      <c r="E31" s="175"/>
      <c r="F31" s="184"/>
      <c r="G31" s="174"/>
      <c r="H31" s="184"/>
      <c r="I31" s="174"/>
      <c r="J31" s="184"/>
      <c r="K31" s="174"/>
      <c r="L31" s="184"/>
      <c r="M31" s="174"/>
      <c r="N31" s="184"/>
      <c r="O31" s="176"/>
    </row>
    <row r="32" spans="2:15" x14ac:dyDescent="0.15">
      <c r="B32" s="177"/>
      <c r="C32" s="174"/>
      <c r="D32" s="174"/>
      <c r="E32" s="175"/>
      <c r="F32" s="175"/>
      <c r="G32" s="174"/>
      <c r="H32" s="175"/>
      <c r="I32" s="174"/>
      <c r="J32" s="175"/>
      <c r="K32" s="174"/>
      <c r="L32" s="175"/>
      <c r="M32" s="174"/>
      <c r="N32" s="175"/>
      <c r="O32" s="176"/>
    </row>
    <row r="33" spans="2:15" x14ac:dyDescent="0.15">
      <c r="B33" s="177"/>
      <c r="C33" s="174"/>
      <c r="D33" s="174"/>
      <c r="E33" s="181"/>
      <c r="F33" s="185"/>
      <c r="G33" s="186"/>
      <c r="H33" s="185"/>
      <c r="I33" s="186"/>
      <c r="J33" s="185"/>
      <c r="K33" s="186"/>
      <c r="L33" s="185"/>
      <c r="M33" s="186"/>
      <c r="N33" s="185"/>
      <c r="O33" s="187"/>
    </row>
    <row r="34" spans="2:15" ht="14.25" customHeight="1" x14ac:dyDescent="0.15">
      <c r="B34" s="188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89"/>
    </row>
    <row r="35" spans="2:15" ht="14.25" customHeight="1" x14ac:dyDescent="0.15">
      <c r="B35" s="188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89"/>
    </row>
    <row r="36" spans="2:15" x14ac:dyDescent="0.15">
      <c r="B36" s="188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89"/>
    </row>
    <row r="37" spans="2:15" x14ac:dyDescent="0.15">
      <c r="B37" s="188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89"/>
    </row>
    <row r="38" spans="2:15" ht="14.25" customHeight="1" x14ac:dyDescent="0.15">
      <c r="B38" s="188"/>
      <c r="C38" s="175"/>
      <c r="D38" s="175"/>
      <c r="E38" s="175"/>
      <c r="F38" s="175"/>
      <c r="G38" s="175"/>
      <c r="H38" s="175"/>
      <c r="I38" s="175"/>
      <c r="J38" s="175"/>
      <c r="K38" s="175"/>
      <c r="L38" s="175"/>
      <c r="M38" s="175"/>
      <c r="N38" s="175"/>
      <c r="O38" s="189"/>
    </row>
    <row r="39" spans="2:15" ht="14.25" customHeight="1" x14ac:dyDescent="0.15">
      <c r="B39" s="188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89"/>
    </row>
    <row r="40" spans="2:15" x14ac:dyDescent="0.15">
      <c r="B40" s="188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89"/>
    </row>
    <row r="41" spans="2:15" x14ac:dyDescent="0.15">
      <c r="B41" s="188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89"/>
    </row>
    <row r="42" spans="2:15" x14ac:dyDescent="0.15">
      <c r="B42" s="188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89"/>
    </row>
    <row r="43" spans="2:15" ht="14.25" customHeight="1" x14ac:dyDescent="0.15">
      <c r="B43" s="188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89"/>
    </row>
    <row r="44" spans="2:15" x14ac:dyDescent="0.15">
      <c r="B44" s="188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89"/>
    </row>
    <row r="45" spans="2:15" x14ac:dyDescent="0.15">
      <c r="B45" s="188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89"/>
    </row>
    <row r="46" spans="2:15" x14ac:dyDescent="0.15">
      <c r="B46" s="188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89"/>
    </row>
    <row r="47" spans="2:15" x14ac:dyDescent="0.15">
      <c r="B47" s="188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89"/>
    </row>
    <row r="48" spans="2:15" x14ac:dyDescent="0.15">
      <c r="B48" s="188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89"/>
    </row>
    <row r="49" spans="2:15" ht="14.25" customHeight="1" x14ac:dyDescent="0.15">
      <c r="B49" s="188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89"/>
    </row>
    <row r="50" spans="2:15" x14ac:dyDescent="0.15">
      <c r="B50" s="188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89"/>
    </row>
    <row r="51" spans="2:15" ht="19.5" x14ac:dyDescent="0.15">
      <c r="B51" s="188"/>
      <c r="C51" s="175"/>
      <c r="D51" s="190" t="s">
        <v>144</v>
      </c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89"/>
    </row>
    <row r="52" spans="2:15" ht="14.25" customHeight="1" x14ac:dyDescent="0.15">
      <c r="B52" s="188"/>
      <c r="C52" s="175"/>
      <c r="D52" s="190" t="s">
        <v>145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89"/>
    </row>
    <row r="53" spans="2:15" ht="19.5" x14ac:dyDescent="0.15">
      <c r="B53" s="188"/>
      <c r="C53" s="175"/>
      <c r="D53" s="190" t="s">
        <v>146</v>
      </c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89"/>
    </row>
    <row r="54" spans="2:15" x14ac:dyDescent="0.15">
      <c r="B54" s="188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89"/>
    </row>
    <row r="55" spans="2:15" ht="16.5" thickBot="1" x14ac:dyDescent="0.2">
      <c r="B55" s="191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3"/>
    </row>
    <row r="57" spans="2:15" x14ac:dyDescent="0.15">
      <c r="F57" s="194">
        <f>SUM(F5:F14)</f>
        <v>1716.2</v>
      </c>
      <c r="H57" s="194">
        <f>SUM(H5:H14)</f>
        <v>1453.2</v>
      </c>
      <c r="J57" s="194">
        <f>SUM(J5:J14)</f>
        <v>0</v>
      </c>
      <c r="L57" s="194">
        <f>SUM(L5:L14)</f>
        <v>0</v>
      </c>
      <c r="N57" s="194">
        <f>SUM(N5:N14)</f>
        <v>0</v>
      </c>
    </row>
    <row r="58" spans="2:15" x14ac:dyDescent="0.15">
      <c r="F58" s="8" t="str">
        <f>IF(F57=F15,"〇","×")</f>
        <v>〇</v>
      </c>
      <c r="H58" s="8" t="str">
        <f>IF(H57=H15,"〇","×")</f>
        <v>〇</v>
      </c>
      <c r="J58" s="8" t="str">
        <f>IF(J57=J15,"〇","×")</f>
        <v>〇</v>
      </c>
      <c r="L58" s="8" t="str">
        <f>IF(L57=L15,"〇","×")</f>
        <v>〇</v>
      </c>
      <c r="N58" s="8" t="str">
        <f>IF(N57=N15,"〇","×")</f>
        <v>〇</v>
      </c>
    </row>
    <row r="59" spans="2:15" x14ac:dyDescent="0.15">
      <c r="F59" s="195">
        <f>F16-F17-F18-F19-F20</f>
        <v>1156.4000000000001</v>
      </c>
      <c r="H59" s="195">
        <f>H16-H17-H18-H19-H20</f>
        <v>1096.9000000000001</v>
      </c>
      <c r="J59" s="195">
        <f>J16-J17-J18-J19-J20</f>
        <v>0</v>
      </c>
      <c r="L59" s="195">
        <f>L16-L17-L18-L19-L20</f>
        <v>0</v>
      </c>
      <c r="N59" s="195">
        <f>N16-N17-N18-N19-N20</f>
        <v>0</v>
      </c>
    </row>
    <row r="60" spans="2:15" x14ac:dyDescent="0.15">
      <c r="F60" s="8" t="str">
        <f>IF(F59=F21,"〇","×")</f>
        <v>〇</v>
      </c>
      <c r="H60" s="8" t="str">
        <f>IF(H59=H21,"〇","×")</f>
        <v>〇</v>
      </c>
      <c r="J60" s="8" t="str">
        <f>IF(J59=J21,"〇","×")</f>
        <v>〇</v>
      </c>
      <c r="L60" s="8" t="str">
        <f>IF(L59=L21,"〇","×")</f>
        <v>〇</v>
      </c>
      <c r="N60" s="8" t="str">
        <f>IF(N59=N21,"〇","×")</f>
        <v>〇</v>
      </c>
    </row>
    <row r="62" spans="2:15" ht="14.25" customHeight="1" x14ac:dyDescent="0.15"/>
    <row r="64" spans="2:15" ht="14.25" customHeight="1" x14ac:dyDescent="0.15"/>
    <row r="69" ht="14.25" customHeight="1" x14ac:dyDescent="0.15"/>
  </sheetData>
  <mergeCells count="20">
    <mergeCell ref="B23:B25"/>
    <mergeCell ref="C23:E23"/>
    <mergeCell ref="C2:E2"/>
    <mergeCell ref="F2:G2"/>
    <mergeCell ref="H2:I2"/>
    <mergeCell ref="C3:E3"/>
    <mergeCell ref="B5:B21"/>
    <mergeCell ref="C5:C15"/>
    <mergeCell ref="G5:G21"/>
    <mergeCell ref="I5:I21"/>
    <mergeCell ref="D12:D13"/>
    <mergeCell ref="D15:E15"/>
    <mergeCell ref="G23:G25"/>
    <mergeCell ref="I23:I25"/>
    <mergeCell ref="C24:E24"/>
    <mergeCell ref="D25:E25"/>
    <mergeCell ref="C16:C21"/>
    <mergeCell ref="D17:D18"/>
    <mergeCell ref="D19:D20"/>
    <mergeCell ref="D21:E21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81" orientation="landscape" r:id="rId1"/>
  <headerFooter>
    <oddHeader>&amp;L&amp;"メイリオ,レギュラー"&amp;22　日別の需給状況・再エネ出力抑制の必要性（2024年3月）</oddHeader>
    <oddFooter>&amp;R&amp;"メイリオ,レギュラー"&amp;14九州電力送配電株式会社</oddFooter>
  </headerFooter>
  <colBreaks count="1" manualBreakCount="1">
    <brk id="15" max="53" man="1"/>
  </colBreaks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36B0-6A88-4180-851D-058DF5CA0EAD}">
  <sheetPr>
    <tabColor rgb="FFFFC000"/>
    <pageSetUpPr fitToPage="1"/>
  </sheetPr>
  <dimension ref="A1:Y57"/>
  <sheetViews>
    <sheetView showGridLines="0" view="pageBreakPreview" zoomScale="40" zoomScaleNormal="55" zoomScaleSheetLayoutView="40" workbookViewId="0">
      <selection activeCell="AB73" sqref="AB73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45352</v>
      </c>
      <c r="G3" s="315"/>
      <c r="H3" s="315"/>
      <c r="I3" s="316"/>
      <c r="J3" s="314">
        <v>45353</v>
      </c>
      <c r="K3" s="315"/>
      <c r="L3" s="315"/>
      <c r="M3" s="316"/>
      <c r="N3" s="314">
        <v>45354</v>
      </c>
      <c r="O3" s="315"/>
      <c r="P3" s="315"/>
      <c r="Q3" s="316"/>
      <c r="R3" s="314">
        <v>45355</v>
      </c>
      <c r="S3" s="315"/>
      <c r="T3" s="315"/>
      <c r="U3" s="316"/>
      <c r="V3" s="314">
        <v>45358</v>
      </c>
      <c r="W3" s="315"/>
      <c r="X3" s="315"/>
      <c r="Y3" s="403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20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v>0</v>
      </c>
      <c r="I5" s="54"/>
      <c r="J5" s="52">
        <v>32.700000000000003</v>
      </c>
      <c r="K5" s="61">
        <v>32.700000000000003</v>
      </c>
      <c r="L5" s="17">
        <v>0</v>
      </c>
      <c r="M5" s="54"/>
      <c r="N5" s="52">
        <v>32.700000000000003</v>
      </c>
      <c r="O5" s="61">
        <v>32.700000000000003</v>
      </c>
      <c r="P5" s="17">
        <v>0</v>
      </c>
      <c r="Q5" s="54"/>
      <c r="R5" s="52">
        <v>32.700000000000003</v>
      </c>
      <c r="S5" s="61">
        <v>32.700000000000003</v>
      </c>
      <c r="T5" s="17">
        <v>0</v>
      </c>
      <c r="U5" s="54"/>
      <c r="V5" s="52">
        <v>32.700000000000003</v>
      </c>
      <c r="W5" s="61">
        <v>32.700000000000003</v>
      </c>
      <c r="X5" s="17">
        <v>0</v>
      </c>
      <c r="Y5" s="206"/>
    </row>
    <row r="6" spans="3:25" ht="16.5" x14ac:dyDescent="0.15">
      <c r="C6" s="366"/>
      <c r="D6" s="369"/>
      <c r="E6" s="16" t="s">
        <v>2</v>
      </c>
      <c r="F6" s="52">
        <v>8.6999999999999993</v>
      </c>
      <c r="G6" s="61">
        <v>8.6999999999999993</v>
      </c>
      <c r="H6" s="17">
        <v>0</v>
      </c>
      <c r="I6" s="54"/>
      <c r="J6" s="52">
        <v>8.6999999999999993</v>
      </c>
      <c r="K6" s="61">
        <v>8.6999999999999993</v>
      </c>
      <c r="L6" s="17">
        <v>0</v>
      </c>
      <c r="M6" s="54"/>
      <c r="N6" s="52">
        <v>8.6999999999999993</v>
      </c>
      <c r="O6" s="61">
        <v>8.6999999999999993</v>
      </c>
      <c r="P6" s="17">
        <v>0</v>
      </c>
      <c r="Q6" s="54"/>
      <c r="R6" s="52">
        <v>8.6999999999999993</v>
      </c>
      <c r="S6" s="61">
        <v>8.6999999999999993</v>
      </c>
      <c r="T6" s="17">
        <v>0</v>
      </c>
      <c r="U6" s="54"/>
      <c r="V6" s="52">
        <v>8.6999999999999993</v>
      </c>
      <c r="W6" s="61">
        <v>8.6999999999999993</v>
      </c>
      <c r="X6" s="17">
        <v>0</v>
      </c>
      <c r="Y6" s="206"/>
    </row>
    <row r="7" spans="3:25" ht="16.5" x14ac:dyDescent="0.15">
      <c r="C7" s="366"/>
      <c r="D7" s="352" t="s">
        <v>17</v>
      </c>
      <c r="E7" s="16" t="s">
        <v>3</v>
      </c>
      <c r="F7" s="52">
        <v>8.4</v>
      </c>
      <c r="G7" s="61">
        <v>9.4</v>
      </c>
      <c r="H7" s="17">
        <v>1</v>
      </c>
      <c r="I7" s="251" t="s">
        <v>90</v>
      </c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8.4</v>
      </c>
      <c r="W7" s="61">
        <v>8.4</v>
      </c>
      <c r="X7" s="17">
        <v>0</v>
      </c>
      <c r="Y7" s="206"/>
    </row>
    <row r="8" spans="3:25" ht="16.5" x14ac:dyDescent="0.15">
      <c r="C8" s="367"/>
      <c r="D8" s="369"/>
      <c r="E8" s="18" t="s">
        <v>16</v>
      </c>
      <c r="F8" s="49">
        <v>57.7</v>
      </c>
      <c r="G8" s="53">
        <v>57.7</v>
      </c>
      <c r="H8" s="19">
        <v>0</v>
      </c>
      <c r="I8" s="45"/>
      <c r="J8" s="49">
        <v>57.900000000000006</v>
      </c>
      <c r="K8" s="53">
        <v>57.900000000000006</v>
      </c>
      <c r="L8" s="19">
        <v>0</v>
      </c>
      <c r="M8" s="45"/>
      <c r="N8" s="49">
        <v>54.300000000000004</v>
      </c>
      <c r="O8" s="53">
        <v>54.300000000000004</v>
      </c>
      <c r="P8" s="19">
        <v>0</v>
      </c>
      <c r="Q8" s="45"/>
      <c r="R8" s="49">
        <v>57.7</v>
      </c>
      <c r="S8" s="53">
        <v>57.7</v>
      </c>
      <c r="T8" s="19">
        <v>0</v>
      </c>
      <c r="U8" s="45"/>
      <c r="V8" s="49">
        <v>56.300000000000004</v>
      </c>
      <c r="W8" s="53">
        <v>56.300000000000004</v>
      </c>
      <c r="X8" s="19">
        <v>0</v>
      </c>
      <c r="Y8" s="207"/>
    </row>
    <row r="9" spans="3:25" ht="17.25" thickBot="1" x14ac:dyDescent="0.2">
      <c r="C9" s="368"/>
      <c r="D9" s="357" t="s">
        <v>20</v>
      </c>
      <c r="E9" s="358"/>
      <c r="F9" s="2">
        <v>108.5</v>
      </c>
      <c r="G9" s="3">
        <v>108.5</v>
      </c>
      <c r="H9" s="3">
        <v>0</v>
      </c>
      <c r="I9" s="20" t="s">
        <v>77</v>
      </c>
      <c r="J9" s="2">
        <v>99.3</v>
      </c>
      <c r="K9" s="3">
        <v>99.300000000000011</v>
      </c>
      <c r="L9" s="3">
        <v>0</v>
      </c>
      <c r="M9" s="20" t="s">
        <v>77</v>
      </c>
      <c r="N9" s="2">
        <v>95.7</v>
      </c>
      <c r="O9" s="3">
        <v>95.700000000000017</v>
      </c>
      <c r="P9" s="3">
        <v>0</v>
      </c>
      <c r="Q9" s="20" t="s">
        <v>77</v>
      </c>
      <c r="R9" s="2">
        <v>99.1</v>
      </c>
      <c r="S9" s="3">
        <v>99.100000000000009</v>
      </c>
      <c r="T9" s="3">
        <v>0</v>
      </c>
      <c r="U9" s="20" t="s">
        <v>77</v>
      </c>
      <c r="V9" s="2">
        <v>106.1</v>
      </c>
      <c r="W9" s="3">
        <v>106.10000000000001</v>
      </c>
      <c r="X9" s="3">
        <v>0</v>
      </c>
      <c r="Y9" s="208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5" ht="17.25" thickBot="1" x14ac:dyDescent="0.2">
      <c r="C11" s="329" t="s">
        <v>47</v>
      </c>
      <c r="D11" s="330"/>
      <c r="E11" s="331"/>
      <c r="F11" s="317">
        <v>45352</v>
      </c>
      <c r="G11" s="318"/>
      <c r="H11" s="318"/>
      <c r="I11" s="319"/>
      <c r="J11" s="317">
        <v>45353</v>
      </c>
      <c r="K11" s="318"/>
      <c r="L11" s="318"/>
      <c r="M11" s="319"/>
      <c r="N11" s="317">
        <v>45354</v>
      </c>
      <c r="O11" s="318"/>
      <c r="P11" s="318"/>
      <c r="Q11" s="319"/>
      <c r="R11" s="317">
        <v>45355</v>
      </c>
      <c r="S11" s="318"/>
      <c r="T11" s="318"/>
      <c r="U11" s="319"/>
      <c r="V11" s="317">
        <v>45358</v>
      </c>
      <c r="W11" s="318"/>
      <c r="X11" s="318"/>
      <c r="Y11" s="402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20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211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211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211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21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67</v>
      </c>
      <c r="J17" s="52">
        <v>-34</v>
      </c>
      <c r="K17" s="61">
        <v>0</v>
      </c>
      <c r="L17" s="17">
        <v>34</v>
      </c>
      <c r="M17" s="63" t="s">
        <v>67</v>
      </c>
      <c r="N17" s="52">
        <v>-34</v>
      </c>
      <c r="O17" s="61">
        <v>0</v>
      </c>
      <c r="P17" s="17">
        <v>34</v>
      </c>
      <c r="Q17" s="63" t="s">
        <v>67</v>
      </c>
      <c r="R17" s="52">
        <v>-34</v>
      </c>
      <c r="S17" s="61">
        <v>0</v>
      </c>
      <c r="T17" s="17">
        <v>34</v>
      </c>
      <c r="U17" s="63" t="s">
        <v>67</v>
      </c>
      <c r="V17" s="52">
        <v>-34</v>
      </c>
      <c r="W17" s="61">
        <v>0</v>
      </c>
      <c r="X17" s="17">
        <v>34</v>
      </c>
      <c r="Y17" s="213" t="s">
        <v>67</v>
      </c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0</v>
      </c>
      <c r="H18" s="17">
        <v>34</v>
      </c>
      <c r="I18" s="63" t="s">
        <v>67</v>
      </c>
      <c r="J18" s="52">
        <v>-34</v>
      </c>
      <c r="K18" s="61">
        <v>0</v>
      </c>
      <c r="L18" s="17">
        <v>34</v>
      </c>
      <c r="M18" s="63" t="s">
        <v>67</v>
      </c>
      <c r="N18" s="52">
        <v>-34</v>
      </c>
      <c r="O18" s="61">
        <v>0</v>
      </c>
      <c r="P18" s="17">
        <v>34</v>
      </c>
      <c r="Q18" s="63" t="s">
        <v>67</v>
      </c>
      <c r="R18" s="52">
        <v>-34</v>
      </c>
      <c r="S18" s="61">
        <v>0</v>
      </c>
      <c r="T18" s="17">
        <v>34</v>
      </c>
      <c r="U18" s="63" t="s">
        <v>67</v>
      </c>
      <c r="V18" s="52">
        <v>-34</v>
      </c>
      <c r="W18" s="61">
        <v>0</v>
      </c>
      <c r="X18" s="17">
        <v>34</v>
      </c>
      <c r="Y18" s="213" t="s">
        <v>67</v>
      </c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21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211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-185.2</v>
      </c>
      <c r="H21" s="3">
        <v>68</v>
      </c>
      <c r="I21" s="25" t="s">
        <v>77</v>
      </c>
      <c r="J21" s="2">
        <v>-253.2</v>
      </c>
      <c r="K21" s="3">
        <v>-185.2</v>
      </c>
      <c r="L21" s="3">
        <v>68</v>
      </c>
      <c r="M21" s="25" t="s">
        <v>77</v>
      </c>
      <c r="N21" s="2">
        <v>-253.2</v>
      </c>
      <c r="O21" s="3">
        <v>-185.2</v>
      </c>
      <c r="P21" s="3">
        <v>68</v>
      </c>
      <c r="Q21" s="25" t="s">
        <v>77</v>
      </c>
      <c r="R21" s="2">
        <v>-253.2</v>
      </c>
      <c r="S21" s="3">
        <v>-185.2</v>
      </c>
      <c r="T21" s="3">
        <v>68</v>
      </c>
      <c r="U21" s="25" t="s">
        <v>77</v>
      </c>
      <c r="V21" s="2">
        <v>-253.2</v>
      </c>
      <c r="W21" s="3">
        <v>-185.2</v>
      </c>
      <c r="X21" s="3">
        <v>68</v>
      </c>
      <c r="Y21" s="214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45352</v>
      </c>
      <c r="G23" s="318"/>
      <c r="H23" s="318"/>
      <c r="I23" s="319"/>
      <c r="J23" s="317">
        <v>45353</v>
      </c>
      <c r="K23" s="318"/>
      <c r="L23" s="318"/>
      <c r="M23" s="319"/>
      <c r="N23" s="317">
        <v>45354</v>
      </c>
      <c r="O23" s="318"/>
      <c r="P23" s="318"/>
      <c r="Q23" s="319"/>
      <c r="R23" s="317">
        <v>45355</v>
      </c>
      <c r="S23" s="318"/>
      <c r="T23" s="318"/>
      <c r="U23" s="319"/>
      <c r="V23" s="317">
        <v>45358</v>
      </c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20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-4.7</v>
      </c>
      <c r="H25" s="26">
        <v>0.29999999999999982</v>
      </c>
      <c r="I25" s="44" t="s">
        <v>66</v>
      </c>
      <c r="J25" s="43">
        <v>-5</v>
      </c>
      <c r="K25" s="55">
        <v>-4.7</v>
      </c>
      <c r="L25" s="26">
        <v>0.29999999999999982</v>
      </c>
      <c r="M25" s="44" t="s">
        <v>66</v>
      </c>
      <c r="N25" s="43">
        <v>-5</v>
      </c>
      <c r="O25" s="55">
        <v>-4.7</v>
      </c>
      <c r="P25" s="26">
        <v>0.29999999999999982</v>
      </c>
      <c r="Q25" s="44" t="s">
        <v>66</v>
      </c>
      <c r="R25" s="43">
        <v>-5</v>
      </c>
      <c r="S25" s="55">
        <v>0</v>
      </c>
      <c r="T25" s="26">
        <v>5</v>
      </c>
      <c r="U25" s="44" t="s">
        <v>66</v>
      </c>
      <c r="V25" s="43">
        <v>-5</v>
      </c>
      <c r="W25" s="55">
        <v>0</v>
      </c>
      <c r="X25" s="26">
        <v>5</v>
      </c>
      <c r="Y25" s="215" t="s">
        <v>66</v>
      </c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45352</v>
      </c>
      <c r="G27" s="318"/>
      <c r="H27" s="318"/>
      <c r="I27" s="319"/>
      <c r="J27" s="317">
        <v>45353</v>
      </c>
      <c r="K27" s="318"/>
      <c r="L27" s="318"/>
      <c r="M27" s="319"/>
      <c r="N27" s="317">
        <v>45354</v>
      </c>
      <c r="O27" s="318"/>
      <c r="P27" s="318"/>
      <c r="Q27" s="319"/>
      <c r="R27" s="317">
        <v>45355</v>
      </c>
      <c r="S27" s="318"/>
      <c r="T27" s="318"/>
      <c r="U27" s="319"/>
      <c r="V27" s="317">
        <v>45358</v>
      </c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20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43.8</v>
      </c>
      <c r="G29" s="320">
        <v>43.8</v>
      </c>
      <c r="H29" s="309">
        <v>0</v>
      </c>
      <c r="I29" s="311"/>
      <c r="J29" s="59">
        <v>43.8</v>
      </c>
      <c r="K29" s="320">
        <v>43.8</v>
      </c>
      <c r="L29" s="309">
        <v>0</v>
      </c>
      <c r="M29" s="311"/>
      <c r="N29" s="59">
        <v>43.8</v>
      </c>
      <c r="O29" s="320">
        <v>43.8</v>
      </c>
      <c r="P29" s="309">
        <v>0</v>
      </c>
      <c r="Q29" s="311"/>
      <c r="R29" s="59">
        <v>43.8</v>
      </c>
      <c r="S29" s="320">
        <v>43.8</v>
      </c>
      <c r="T29" s="309">
        <v>0</v>
      </c>
      <c r="U29" s="311"/>
      <c r="V29" s="59">
        <v>21.9</v>
      </c>
      <c r="W29" s="320">
        <v>21.2</v>
      </c>
      <c r="X29" s="309">
        <v>-0.69999999999999929</v>
      </c>
      <c r="Y29" s="418" t="s">
        <v>72</v>
      </c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417"/>
    </row>
    <row r="31" spans="3:25" ht="16.5" x14ac:dyDescent="0.15">
      <c r="C31" s="350"/>
      <c r="D31" s="353"/>
      <c r="E31" s="355" t="s">
        <v>35</v>
      </c>
      <c r="F31" s="59">
        <v>27.2</v>
      </c>
      <c r="G31" s="320">
        <v>27.2</v>
      </c>
      <c r="H31" s="309">
        <v>0</v>
      </c>
      <c r="I31" s="311"/>
      <c r="J31" s="59">
        <v>27.2</v>
      </c>
      <c r="K31" s="320">
        <v>27.2</v>
      </c>
      <c r="L31" s="309">
        <v>0</v>
      </c>
      <c r="M31" s="311"/>
      <c r="N31" s="59">
        <v>27.2</v>
      </c>
      <c r="O31" s="320">
        <v>27.2</v>
      </c>
      <c r="P31" s="309">
        <v>0</v>
      </c>
      <c r="Q31" s="311"/>
      <c r="R31" s="59">
        <v>27.2</v>
      </c>
      <c r="S31" s="320">
        <v>27.2</v>
      </c>
      <c r="T31" s="309">
        <v>0</v>
      </c>
      <c r="U31" s="311"/>
      <c r="V31" s="59">
        <v>27.2</v>
      </c>
      <c r="W31" s="320">
        <v>94.5</v>
      </c>
      <c r="X31" s="309">
        <v>67.3</v>
      </c>
      <c r="Y31" s="416" t="s">
        <v>67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417"/>
    </row>
    <row r="33" spans="3:25" ht="16.5" x14ac:dyDescent="0.15">
      <c r="C33" s="350"/>
      <c r="D33" s="347" t="s">
        <v>36</v>
      </c>
      <c r="E33" s="85" t="s">
        <v>11</v>
      </c>
      <c r="F33" s="59">
        <v>39</v>
      </c>
      <c r="G33" s="84">
        <v>46.9</v>
      </c>
      <c r="H33" s="309">
        <v>7.8999999999999986</v>
      </c>
      <c r="I33" s="311" t="s">
        <v>90</v>
      </c>
      <c r="J33" s="59">
        <v>39</v>
      </c>
      <c r="K33" s="84">
        <v>39.799999999999997</v>
      </c>
      <c r="L33" s="309">
        <v>0.79999999999999716</v>
      </c>
      <c r="M33" s="311" t="s">
        <v>90</v>
      </c>
      <c r="N33" s="59">
        <v>49.2</v>
      </c>
      <c r="O33" s="84">
        <v>35.5</v>
      </c>
      <c r="P33" s="309">
        <v>-13.700000000000003</v>
      </c>
      <c r="Q33" s="311" t="s">
        <v>72</v>
      </c>
      <c r="R33" s="59">
        <v>49.2</v>
      </c>
      <c r="S33" s="84">
        <v>50.3</v>
      </c>
      <c r="T33" s="309">
        <v>1.0999999999999943</v>
      </c>
      <c r="U33" s="311" t="s">
        <v>90</v>
      </c>
      <c r="V33" s="59">
        <v>49.2</v>
      </c>
      <c r="W33" s="84">
        <v>46</v>
      </c>
      <c r="X33" s="309">
        <v>-3.2000000000000028</v>
      </c>
      <c r="Y33" s="399" t="s">
        <v>72</v>
      </c>
    </row>
    <row r="34" spans="3:25" ht="16.5" x14ac:dyDescent="0.15">
      <c r="C34" s="350"/>
      <c r="D34" s="348"/>
      <c r="E34" s="344" t="s">
        <v>58</v>
      </c>
      <c r="F34" s="50">
        <v>0.25</v>
      </c>
      <c r="G34" s="56">
        <v>0.3</v>
      </c>
      <c r="H34" s="322"/>
      <c r="I34" s="323"/>
      <c r="J34" s="50">
        <v>0.25</v>
      </c>
      <c r="K34" s="56">
        <v>0.26</v>
      </c>
      <c r="L34" s="322"/>
      <c r="M34" s="323"/>
      <c r="N34" s="50">
        <v>0.26</v>
      </c>
      <c r="O34" s="56">
        <v>0.19</v>
      </c>
      <c r="P34" s="322"/>
      <c r="Q34" s="323"/>
      <c r="R34" s="50">
        <v>0.26</v>
      </c>
      <c r="S34" s="56">
        <v>0.27</v>
      </c>
      <c r="T34" s="322"/>
      <c r="U34" s="323"/>
      <c r="V34" s="50">
        <v>0.26</v>
      </c>
      <c r="W34" s="56">
        <v>0.24</v>
      </c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0.49999999999999856</v>
      </c>
      <c r="H37" s="17">
        <v>-12.500000000000002</v>
      </c>
      <c r="I37" s="58" t="s">
        <v>89</v>
      </c>
      <c r="J37" s="52">
        <v>13</v>
      </c>
      <c r="K37" s="61">
        <v>0.4</v>
      </c>
      <c r="L37" s="17">
        <v>-12.6</v>
      </c>
      <c r="M37" s="58" t="s">
        <v>89</v>
      </c>
      <c r="N37" s="52">
        <v>13</v>
      </c>
      <c r="O37" s="61">
        <v>0.4</v>
      </c>
      <c r="P37" s="17">
        <v>-12.6</v>
      </c>
      <c r="Q37" s="58" t="s">
        <v>89</v>
      </c>
      <c r="R37" s="52">
        <v>13</v>
      </c>
      <c r="S37" s="61">
        <v>0.7</v>
      </c>
      <c r="T37" s="17">
        <v>-12.3</v>
      </c>
      <c r="U37" s="58" t="s">
        <v>89</v>
      </c>
      <c r="V37" s="52">
        <v>13</v>
      </c>
      <c r="W37" s="61">
        <v>0.3</v>
      </c>
      <c r="X37" s="17">
        <v>-12.7</v>
      </c>
      <c r="Y37" s="211" t="s">
        <v>89</v>
      </c>
    </row>
    <row r="38" spans="3:25" ht="17.25" thickBot="1" x14ac:dyDescent="0.2">
      <c r="C38" s="351"/>
      <c r="D38" s="357" t="s">
        <v>20</v>
      </c>
      <c r="E38" s="358"/>
      <c r="F38" s="2">
        <v>123</v>
      </c>
      <c r="G38" s="3">
        <v>118.4</v>
      </c>
      <c r="H38" s="3">
        <v>-4.6000000000000032</v>
      </c>
      <c r="I38" s="25"/>
      <c r="J38" s="2">
        <v>123</v>
      </c>
      <c r="K38" s="3">
        <v>111.2</v>
      </c>
      <c r="L38" s="3">
        <v>-11.800000000000002</v>
      </c>
      <c r="M38" s="25"/>
      <c r="N38" s="2">
        <v>133.19999999999999</v>
      </c>
      <c r="O38" s="3">
        <v>106.9</v>
      </c>
      <c r="P38" s="3">
        <v>-26.300000000000004</v>
      </c>
      <c r="Q38" s="25"/>
      <c r="R38" s="2">
        <v>133.19999999999999</v>
      </c>
      <c r="S38" s="3">
        <v>122</v>
      </c>
      <c r="T38" s="3">
        <v>-11.200000000000006</v>
      </c>
      <c r="U38" s="25"/>
      <c r="V38" s="2">
        <v>111.3</v>
      </c>
      <c r="W38" s="3">
        <v>162</v>
      </c>
      <c r="X38" s="3">
        <v>50.699999999999989</v>
      </c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45352</v>
      </c>
      <c r="G40" s="305"/>
      <c r="H40" s="305"/>
      <c r="I40" s="306"/>
      <c r="J40" s="304">
        <v>45353</v>
      </c>
      <c r="K40" s="305"/>
      <c r="L40" s="305"/>
      <c r="M40" s="306"/>
      <c r="N40" s="304">
        <v>45354</v>
      </c>
      <c r="O40" s="305"/>
      <c r="P40" s="305"/>
      <c r="Q40" s="306"/>
      <c r="R40" s="304">
        <v>45355</v>
      </c>
      <c r="S40" s="305"/>
      <c r="T40" s="305"/>
      <c r="U40" s="306"/>
      <c r="V40" s="304">
        <v>45358</v>
      </c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20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10</v>
      </c>
      <c r="G42" s="307">
        <v>10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0</v>
      </c>
      <c r="W42" s="307">
        <v>0</v>
      </c>
      <c r="X42" s="309">
        <v>0</v>
      </c>
      <c r="Y42" s="399"/>
    </row>
    <row r="43" spans="3:25" ht="17.25" thickBot="1" x14ac:dyDescent="0.2">
      <c r="C43" s="375"/>
      <c r="D43" s="376"/>
      <c r="E43" s="343"/>
      <c r="F43" s="42">
        <v>254</v>
      </c>
      <c r="G43" s="308"/>
      <c r="H43" s="310"/>
      <c r="I43" s="312"/>
      <c r="J43" s="42">
        <v>206</v>
      </c>
      <c r="K43" s="308"/>
      <c r="L43" s="310"/>
      <c r="M43" s="312"/>
      <c r="N43" s="42">
        <v>206</v>
      </c>
      <c r="O43" s="308"/>
      <c r="P43" s="310"/>
      <c r="Q43" s="312"/>
      <c r="R43" s="42">
        <v>254</v>
      </c>
      <c r="S43" s="308"/>
      <c r="T43" s="310"/>
      <c r="U43" s="312"/>
      <c r="V43" s="42">
        <v>254</v>
      </c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45352</v>
      </c>
      <c r="G45" s="305"/>
      <c r="H45" s="305"/>
      <c r="I45" s="306"/>
      <c r="J45" s="304">
        <v>45353</v>
      </c>
      <c r="K45" s="305"/>
      <c r="L45" s="305"/>
      <c r="M45" s="306"/>
      <c r="N45" s="304">
        <v>45354</v>
      </c>
      <c r="O45" s="305"/>
      <c r="P45" s="305"/>
      <c r="Q45" s="306"/>
      <c r="R45" s="304">
        <v>45355</v>
      </c>
      <c r="S45" s="305"/>
      <c r="T45" s="305"/>
      <c r="U45" s="306"/>
      <c r="V45" s="304">
        <v>45358</v>
      </c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205" t="s">
        <v>76</v>
      </c>
    </row>
    <row r="47" spans="3:25" ht="16.5" x14ac:dyDescent="0.15">
      <c r="C47" s="325"/>
      <c r="D47" s="326"/>
      <c r="E47" s="335" t="s">
        <v>56</v>
      </c>
      <c r="F47" s="51">
        <v>30.8</v>
      </c>
      <c r="G47" s="307">
        <v>35.5</v>
      </c>
      <c r="H47" s="309">
        <v>4.6999999999999993</v>
      </c>
      <c r="I47" s="311" t="s">
        <v>66</v>
      </c>
      <c r="J47" s="51">
        <v>30.8</v>
      </c>
      <c r="K47" s="307">
        <v>35.5</v>
      </c>
      <c r="L47" s="309">
        <v>4.6999999999999993</v>
      </c>
      <c r="M47" s="311" t="s">
        <v>66</v>
      </c>
      <c r="N47" s="51">
        <v>30.8</v>
      </c>
      <c r="O47" s="307">
        <v>35.5</v>
      </c>
      <c r="P47" s="309">
        <v>4.6999999999999993</v>
      </c>
      <c r="Q47" s="311" t="s">
        <v>66</v>
      </c>
      <c r="R47" s="51">
        <v>30.8</v>
      </c>
      <c r="S47" s="307">
        <v>35.5</v>
      </c>
      <c r="T47" s="309">
        <v>4.6999999999999993</v>
      </c>
      <c r="U47" s="311" t="s">
        <v>66</v>
      </c>
      <c r="V47" s="51">
        <v>30.8</v>
      </c>
      <c r="W47" s="307">
        <v>35.5</v>
      </c>
      <c r="X47" s="309">
        <v>4.6999999999999993</v>
      </c>
      <c r="Y47" s="399" t="s">
        <v>66</v>
      </c>
    </row>
    <row r="48" spans="3:25" ht="17.25" thickBot="1" x14ac:dyDescent="0.2">
      <c r="C48" s="333"/>
      <c r="D48" s="334"/>
      <c r="E48" s="336"/>
      <c r="F48" s="60">
        <v>0.64</v>
      </c>
      <c r="G48" s="308"/>
      <c r="H48" s="310"/>
      <c r="I48" s="312"/>
      <c r="J48" s="60">
        <v>0.64</v>
      </c>
      <c r="K48" s="308"/>
      <c r="L48" s="310"/>
      <c r="M48" s="312"/>
      <c r="N48" s="60">
        <v>0.64</v>
      </c>
      <c r="O48" s="308"/>
      <c r="P48" s="310"/>
      <c r="Q48" s="312"/>
      <c r="R48" s="60">
        <v>0.64</v>
      </c>
      <c r="S48" s="308"/>
      <c r="T48" s="310"/>
      <c r="U48" s="312"/>
      <c r="V48" s="60">
        <v>0.64</v>
      </c>
      <c r="W48" s="308"/>
      <c r="X48" s="310"/>
      <c r="Y48" s="400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45352</v>
      </c>
      <c r="G50" s="305"/>
      <c r="H50" s="305"/>
      <c r="I50" s="306"/>
      <c r="J50" s="304">
        <v>45353</v>
      </c>
      <c r="K50" s="305"/>
      <c r="L50" s="305"/>
      <c r="M50" s="306"/>
      <c r="N50" s="304">
        <v>45354</v>
      </c>
      <c r="O50" s="305"/>
      <c r="P50" s="305"/>
      <c r="Q50" s="306"/>
      <c r="R50" s="304">
        <v>45355</v>
      </c>
      <c r="S50" s="305"/>
      <c r="T50" s="305"/>
      <c r="U50" s="306"/>
      <c r="V50" s="304">
        <v>45358</v>
      </c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218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219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25</v>
      </c>
      <c r="H53" s="68" t="s">
        <v>77</v>
      </c>
      <c r="I53" s="69" t="s">
        <v>159</v>
      </c>
      <c r="J53" s="66">
        <v>0</v>
      </c>
      <c r="K53" s="73">
        <v>26.1</v>
      </c>
      <c r="L53" s="68" t="s">
        <v>77</v>
      </c>
      <c r="M53" s="69" t="s">
        <v>159</v>
      </c>
      <c r="N53" s="66">
        <v>0</v>
      </c>
      <c r="O53" s="73">
        <v>25.8</v>
      </c>
      <c r="P53" s="68" t="s">
        <v>77</v>
      </c>
      <c r="Q53" s="69" t="s">
        <v>159</v>
      </c>
      <c r="R53" s="66">
        <v>0</v>
      </c>
      <c r="S53" s="73">
        <v>25.8</v>
      </c>
      <c r="T53" s="68" t="s">
        <v>77</v>
      </c>
      <c r="U53" s="69" t="s">
        <v>159</v>
      </c>
      <c r="V53" s="66">
        <v>0</v>
      </c>
      <c r="W53" s="73">
        <v>24.6</v>
      </c>
      <c r="X53" s="68" t="s">
        <v>77</v>
      </c>
      <c r="Y53" s="220" t="s">
        <v>159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&amp;"メイリオ,ボールド"&amp;22日別の優先給電ルールに基づく抑制、調整状況（2024年3月）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98E2E-1BD7-4163-895B-AD92AF90DD24}">
  <sheetPr>
    <tabColor rgb="FFFFC000"/>
    <pageSetUpPr fitToPage="1"/>
  </sheetPr>
  <dimension ref="A1:Y57"/>
  <sheetViews>
    <sheetView showGridLines="0" view="pageBreakPreview" zoomScale="55" zoomScaleNormal="55" zoomScaleSheetLayoutView="55" workbookViewId="0">
      <selection activeCell="O51" sqref="O51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45359</v>
      </c>
      <c r="G3" s="315"/>
      <c r="H3" s="315"/>
      <c r="I3" s="316"/>
      <c r="J3" s="314">
        <v>45360</v>
      </c>
      <c r="K3" s="315"/>
      <c r="L3" s="315"/>
      <c r="M3" s="316"/>
      <c r="N3" s="314">
        <v>45361</v>
      </c>
      <c r="O3" s="315"/>
      <c r="P3" s="315"/>
      <c r="Q3" s="316"/>
      <c r="R3" s="314">
        <v>45362</v>
      </c>
      <c r="S3" s="315"/>
      <c r="T3" s="315"/>
      <c r="U3" s="316"/>
      <c r="V3" s="314">
        <v>45363</v>
      </c>
      <c r="W3" s="315"/>
      <c r="X3" s="315"/>
      <c r="Y3" s="403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20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v>0</v>
      </c>
      <c r="I5" s="54"/>
      <c r="J5" s="52">
        <v>32.700000000000003</v>
      </c>
      <c r="K5" s="61">
        <v>32.700000000000003</v>
      </c>
      <c r="L5" s="17">
        <v>0</v>
      </c>
      <c r="M5" s="54"/>
      <c r="N5" s="52">
        <v>32.700000000000003</v>
      </c>
      <c r="O5" s="61">
        <v>32.700000000000003</v>
      </c>
      <c r="P5" s="17">
        <v>0</v>
      </c>
      <c r="Q5" s="54"/>
      <c r="R5" s="52">
        <v>32.700000000000003</v>
      </c>
      <c r="S5" s="61">
        <v>32.700000000000003</v>
      </c>
      <c r="T5" s="17">
        <v>0</v>
      </c>
      <c r="U5" s="54"/>
      <c r="V5" s="52">
        <v>32.700000000000003</v>
      </c>
      <c r="W5" s="61">
        <v>32.700000000000003</v>
      </c>
      <c r="X5" s="17">
        <v>0</v>
      </c>
      <c r="Y5" s="206"/>
    </row>
    <row r="6" spans="3:25" ht="16.5" x14ac:dyDescent="0.15">
      <c r="C6" s="366"/>
      <c r="D6" s="369"/>
      <c r="E6" s="16" t="s">
        <v>2</v>
      </c>
      <c r="F6" s="52">
        <v>8.6999999999999993</v>
      </c>
      <c r="G6" s="61">
        <v>8.6999999999999993</v>
      </c>
      <c r="H6" s="17">
        <v>0</v>
      </c>
      <c r="I6" s="54"/>
      <c r="J6" s="52">
        <v>8.6999999999999993</v>
      </c>
      <c r="K6" s="61">
        <v>8.6999999999999993</v>
      </c>
      <c r="L6" s="17">
        <v>0</v>
      </c>
      <c r="M6" s="54"/>
      <c r="N6" s="52">
        <v>8.6999999999999993</v>
      </c>
      <c r="O6" s="61">
        <v>8.6999999999999993</v>
      </c>
      <c r="P6" s="17">
        <v>0</v>
      </c>
      <c r="Q6" s="54"/>
      <c r="R6" s="52">
        <v>8.6999999999999993</v>
      </c>
      <c r="S6" s="61">
        <v>8.6999999999999993</v>
      </c>
      <c r="T6" s="17">
        <v>0</v>
      </c>
      <c r="U6" s="54"/>
      <c r="V6" s="52">
        <v>8.6999999999999993</v>
      </c>
      <c r="W6" s="61">
        <v>8.6999999999999993</v>
      </c>
      <c r="X6" s="17">
        <v>0</v>
      </c>
      <c r="Y6" s="206"/>
    </row>
    <row r="7" spans="3:25" ht="16.5" x14ac:dyDescent="0.15">
      <c r="C7" s="366"/>
      <c r="D7" s="352" t="s">
        <v>17</v>
      </c>
      <c r="E7" s="16" t="s">
        <v>3</v>
      </c>
      <c r="F7" s="52">
        <v>8.4</v>
      </c>
      <c r="G7" s="61">
        <v>8.4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11</v>
      </c>
      <c r="S7" s="61">
        <v>11</v>
      </c>
      <c r="T7" s="17">
        <v>0</v>
      </c>
      <c r="U7" s="54"/>
      <c r="V7" s="52">
        <v>0</v>
      </c>
      <c r="W7" s="61">
        <v>0</v>
      </c>
      <c r="X7" s="17">
        <v>0</v>
      </c>
      <c r="Y7" s="206"/>
    </row>
    <row r="8" spans="3:25" ht="16.5" x14ac:dyDescent="0.15">
      <c r="C8" s="367"/>
      <c r="D8" s="369"/>
      <c r="E8" s="18" t="s">
        <v>16</v>
      </c>
      <c r="F8" s="49">
        <v>56.900000000000006</v>
      </c>
      <c r="G8" s="53">
        <v>56.900000000000006</v>
      </c>
      <c r="H8" s="19">
        <v>0</v>
      </c>
      <c r="I8" s="45"/>
      <c r="J8" s="49">
        <v>54.800000000000004</v>
      </c>
      <c r="K8" s="53">
        <v>54.800000000000004</v>
      </c>
      <c r="L8" s="19">
        <v>0</v>
      </c>
      <c r="M8" s="45"/>
      <c r="N8" s="49">
        <v>54.1</v>
      </c>
      <c r="O8" s="53">
        <v>54.1</v>
      </c>
      <c r="P8" s="19">
        <v>0</v>
      </c>
      <c r="Q8" s="45"/>
      <c r="R8" s="49">
        <v>58.400000000000006</v>
      </c>
      <c r="S8" s="53">
        <v>58.400000000000006</v>
      </c>
      <c r="T8" s="19">
        <v>0</v>
      </c>
      <c r="U8" s="45"/>
      <c r="V8" s="49">
        <v>55.900000000000006</v>
      </c>
      <c r="W8" s="53">
        <v>55.900000000000006</v>
      </c>
      <c r="X8" s="19">
        <v>0</v>
      </c>
      <c r="Y8" s="207"/>
    </row>
    <row r="9" spans="3:25" ht="17.25" thickBot="1" x14ac:dyDescent="0.2">
      <c r="C9" s="368"/>
      <c r="D9" s="357" t="s">
        <v>20</v>
      </c>
      <c r="E9" s="358"/>
      <c r="F9" s="2">
        <v>106.7</v>
      </c>
      <c r="G9" s="3">
        <v>106.70000000000002</v>
      </c>
      <c r="H9" s="3">
        <v>0</v>
      </c>
      <c r="I9" s="20" t="s">
        <v>77</v>
      </c>
      <c r="J9" s="2">
        <v>96.2</v>
      </c>
      <c r="K9" s="3">
        <v>96.200000000000017</v>
      </c>
      <c r="L9" s="3">
        <v>0</v>
      </c>
      <c r="M9" s="20" t="s">
        <v>77</v>
      </c>
      <c r="N9" s="2">
        <v>95.5</v>
      </c>
      <c r="O9" s="3">
        <v>95.5</v>
      </c>
      <c r="P9" s="3">
        <v>0</v>
      </c>
      <c r="Q9" s="20" t="s">
        <v>77</v>
      </c>
      <c r="R9" s="2">
        <v>110.8</v>
      </c>
      <c r="S9" s="3">
        <v>110.80000000000001</v>
      </c>
      <c r="T9" s="3">
        <v>0</v>
      </c>
      <c r="U9" s="20" t="s">
        <v>77</v>
      </c>
      <c r="V9" s="2">
        <v>97.3</v>
      </c>
      <c r="W9" s="3">
        <v>97.300000000000011</v>
      </c>
      <c r="X9" s="3">
        <v>0</v>
      </c>
      <c r="Y9" s="208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5" ht="17.25" thickBot="1" x14ac:dyDescent="0.2">
      <c r="C11" s="329" t="s">
        <v>47</v>
      </c>
      <c r="D11" s="330"/>
      <c r="E11" s="331"/>
      <c r="F11" s="317">
        <v>45359</v>
      </c>
      <c r="G11" s="318"/>
      <c r="H11" s="318"/>
      <c r="I11" s="319"/>
      <c r="J11" s="317">
        <v>45360</v>
      </c>
      <c r="K11" s="318"/>
      <c r="L11" s="318"/>
      <c r="M11" s="319"/>
      <c r="N11" s="317">
        <v>45361</v>
      </c>
      <c r="O11" s="318"/>
      <c r="P11" s="318"/>
      <c r="Q11" s="319"/>
      <c r="R11" s="317">
        <v>45362</v>
      </c>
      <c r="S11" s="318"/>
      <c r="T11" s="318"/>
      <c r="U11" s="319"/>
      <c r="V11" s="317">
        <v>45363</v>
      </c>
      <c r="W11" s="318"/>
      <c r="X11" s="318"/>
      <c r="Y11" s="402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20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211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211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0</v>
      </c>
      <c r="X15" s="17">
        <v>32.5</v>
      </c>
      <c r="Y15" s="213" t="s">
        <v>67</v>
      </c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21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67</v>
      </c>
      <c r="J17" s="52">
        <v>-34</v>
      </c>
      <c r="K17" s="61">
        <v>0</v>
      </c>
      <c r="L17" s="17">
        <v>34</v>
      </c>
      <c r="M17" s="63" t="s">
        <v>67</v>
      </c>
      <c r="N17" s="52">
        <v>-34</v>
      </c>
      <c r="O17" s="61">
        <v>0</v>
      </c>
      <c r="P17" s="17">
        <v>34</v>
      </c>
      <c r="Q17" s="63" t="s">
        <v>67</v>
      </c>
      <c r="R17" s="52">
        <v>-34</v>
      </c>
      <c r="S17" s="61">
        <v>0</v>
      </c>
      <c r="T17" s="17">
        <v>34</v>
      </c>
      <c r="U17" s="63" t="s">
        <v>67</v>
      </c>
      <c r="V17" s="52">
        <v>-34</v>
      </c>
      <c r="W17" s="61">
        <v>0</v>
      </c>
      <c r="X17" s="17">
        <v>34</v>
      </c>
      <c r="Y17" s="213" t="s">
        <v>67</v>
      </c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0</v>
      </c>
      <c r="H18" s="17">
        <v>34</v>
      </c>
      <c r="I18" s="63" t="s">
        <v>67</v>
      </c>
      <c r="J18" s="52">
        <v>-34</v>
      </c>
      <c r="K18" s="61">
        <v>0</v>
      </c>
      <c r="L18" s="17">
        <v>34</v>
      </c>
      <c r="M18" s="63" t="s">
        <v>67</v>
      </c>
      <c r="N18" s="52">
        <v>-34</v>
      </c>
      <c r="O18" s="61">
        <v>0</v>
      </c>
      <c r="P18" s="17">
        <v>34</v>
      </c>
      <c r="Q18" s="63" t="s">
        <v>67</v>
      </c>
      <c r="R18" s="52">
        <v>-34</v>
      </c>
      <c r="S18" s="61">
        <v>0</v>
      </c>
      <c r="T18" s="17">
        <v>34</v>
      </c>
      <c r="U18" s="63" t="s">
        <v>67</v>
      </c>
      <c r="V18" s="52">
        <v>-34</v>
      </c>
      <c r="W18" s="61">
        <v>0</v>
      </c>
      <c r="X18" s="17">
        <v>34</v>
      </c>
      <c r="Y18" s="213" t="s">
        <v>67</v>
      </c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21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211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-185.2</v>
      </c>
      <c r="H21" s="3">
        <v>68</v>
      </c>
      <c r="I21" s="25" t="s">
        <v>77</v>
      </c>
      <c r="J21" s="2">
        <v>-253.2</v>
      </c>
      <c r="K21" s="3">
        <v>-185.2</v>
      </c>
      <c r="L21" s="3">
        <v>68</v>
      </c>
      <c r="M21" s="25" t="s">
        <v>77</v>
      </c>
      <c r="N21" s="2">
        <v>-253.2</v>
      </c>
      <c r="O21" s="3">
        <v>-185.2</v>
      </c>
      <c r="P21" s="3">
        <v>68</v>
      </c>
      <c r="Q21" s="25" t="s">
        <v>77</v>
      </c>
      <c r="R21" s="2">
        <v>-253.2</v>
      </c>
      <c r="S21" s="3">
        <v>-185.2</v>
      </c>
      <c r="T21" s="3">
        <v>68</v>
      </c>
      <c r="U21" s="25" t="s">
        <v>77</v>
      </c>
      <c r="V21" s="2">
        <v>-253.2</v>
      </c>
      <c r="W21" s="3">
        <v>-152.69999999999999</v>
      </c>
      <c r="X21" s="3">
        <v>100.5</v>
      </c>
      <c r="Y21" s="214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45359</v>
      </c>
      <c r="G23" s="318"/>
      <c r="H23" s="318"/>
      <c r="I23" s="319"/>
      <c r="J23" s="317">
        <v>45360</v>
      </c>
      <c r="K23" s="318"/>
      <c r="L23" s="318"/>
      <c r="M23" s="319"/>
      <c r="N23" s="317">
        <v>45361</v>
      </c>
      <c r="O23" s="318"/>
      <c r="P23" s="318"/>
      <c r="Q23" s="319"/>
      <c r="R23" s="317">
        <v>45362</v>
      </c>
      <c r="S23" s="318"/>
      <c r="T23" s="318"/>
      <c r="U23" s="319"/>
      <c r="V23" s="317">
        <v>45363</v>
      </c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20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0</v>
      </c>
      <c r="H25" s="26">
        <v>5</v>
      </c>
      <c r="I25" s="44" t="s">
        <v>66</v>
      </c>
      <c r="J25" s="43">
        <v>-5</v>
      </c>
      <c r="K25" s="55">
        <v>-4.7</v>
      </c>
      <c r="L25" s="26">
        <v>0.29999999999999982</v>
      </c>
      <c r="M25" s="44" t="s">
        <v>66</v>
      </c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>
        <v>-5</v>
      </c>
      <c r="W25" s="55">
        <v>-5</v>
      </c>
      <c r="X25" s="26">
        <v>0</v>
      </c>
      <c r="Y25" s="215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45359</v>
      </c>
      <c r="G27" s="318"/>
      <c r="H27" s="318"/>
      <c r="I27" s="319"/>
      <c r="J27" s="317">
        <v>45360</v>
      </c>
      <c r="K27" s="318"/>
      <c r="L27" s="318"/>
      <c r="M27" s="319"/>
      <c r="N27" s="317">
        <v>45361</v>
      </c>
      <c r="O27" s="318"/>
      <c r="P27" s="318"/>
      <c r="Q27" s="319"/>
      <c r="R27" s="317">
        <v>45362</v>
      </c>
      <c r="S27" s="318"/>
      <c r="T27" s="318"/>
      <c r="U27" s="319"/>
      <c r="V27" s="317">
        <v>45363</v>
      </c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20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21.9</v>
      </c>
      <c r="G29" s="320">
        <v>21.2</v>
      </c>
      <c r="H29" s="309">
        <v>-0.69999999999999929</v>
      </c>
      <c r="I29" s="381" t="s">
        <v>67</v>
      </c>
      <c r="J29" s="59">
        <v>21.9</v>
      </c>
      <c r="K29" s="320">
        <v>21.9</v>
      </c>
      <c r="L29" s="309">
        <v>0</v>
      </c>
      <c r="M29" s="311"/>
      <c r="N29" s="59">
        <v>21.9</v>
      </c>
      <c r="O29" s="320">
        <v>21.9</v>
      </c>
      <c r="P29" s="309">
        <v>0</v>
      </c>
      <c r="Q29" s="311"/>
      <c r="R29" s="59">
        <v>21.9</v>
      </c>
      <c r="S29" s="320">
        <v>21.9</v>
      </c>
      <c r="T29" s="309">
        <v>0</v>
      </c>
      <c r="U29" s="311"/>
      <c r="V29" s="59">
        <v>21.9</v>
      </c>
      <c r="W29" s="320">
        <v>21.9</v>
      </c>
      <c r="X29" s="309">
        <v>0</v>
      </c>
      <c r="Y29" s="399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401"/>
    </row>
    <row r="31" spans="3:25" ht="16.5" x14ac:dyDescent="0.15">
      <c r="C31" s="350"/>
      <c r="D31" s="353"/>
      <c r="E31" s="355" t="s">
        <v>35</v>
      </c>
      <c r="F31" s="59">
        <v>27.2</v>
      </c>
      <c r="G31" s="320">
        <v>94.5</v>
      </c>
      <c r="H31" s="309">
        <v>67.3</v>
      </c>
      <c r="I31" s="311" t="s">
        <v>87</v>
      </c>
      <c r="J31" s="59">
        <v>27.2</v>
      </c>
      <c r="K31" s="320">
        <v>27.2</v>
      </c>
      <c r="L31" s="309">
        <v>0</v>
      </c>
      <c r="M31" s="311"/>
      <c r="N31" s="59">
        <v>27.2</v>
      </c>
      <c r="O31" s="320">
        <v>27.2</v>
      </c>
      <c r="P31" s="309">
        <v>0</v>
      </c>
      <c r="Q31" s="311"/>
      <c r="R31" s="59">
        <v>27.2</v>
      </c>
      <c r="S31" s="320">
        <v>59.4</v>
      </c>
      <c r="T31" s="309">
        <v>32.200000000000003</v>
      </c>
      <c r="U31" s="311" t="s">
        <v>68</v>
      </c>
      <c r="V31" s="59">
        <v>27.2</v>
      </c>
      <c r="W31" s="320">
        <v>48.6</v>
      </c>
      <c r="X31" s="309">
        <v>21.400000000000002</v>
      </c>
      <c r="Y31" s="399" t="s">
        <v>68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401"/>
    </row>
    <row r="33" spans="3:25" ht="16.5" x14ac:dyDescent="0.15">
      <c r="C33" s="350"/>
      <c r="D33" s="347" t="s">
        <v>36</v>
      </c>
      <c r="E33" s="85" t="s">
        <v>11</v>
      </c>
      <c r="F33" s="59">
        <v>49.2</v>
      </c>
      <c r="G33" s="84">
        <v>51.5</v>
      </c>
      <c r="H33" s="309">
        <v>2.2999999999999972</v>
      </c>
      <c r="I33" s="311" t="s">
        <v>90</v>
      </c>
      <c r="J33" s="59">
        <v>49.2</v>
      </c>
      <c r="K33" s="84">
        <v>43.1</v>
      </c>
      <c r="L33" s="309">
        <v>-6.1000000000000014</v>
      </c>
      <c r="M33" s="311" t="s">
        <v>72</v>
      </c>
      <c r="N33" s="59">
        <v>49.2</v>
      </c>
      <c r="O33" s="84">
        <v>37.1</v>
      </c>
      <c r="P33" s="309">
        <v>-12.100000000000001</v>
      </c>
      <c r="Q33" s="311" t="s">
        <v>72</v>
      </c>
      <c r="R33" s="59">
        <v>49.2</v>
      </c>
      <c r="S33" s="84">
        <v>47.9</v>
      </c>
      <c r="T33" s="309">
        <v>-1.3</v>
      </c>
      <c r="U33" s="311" t="s">
        <v>72</v>
      </c>
      <c r="V33" s="59">
        <v>49.2</v>
      </c>
      <c r="W33" s="84">
        <v>59</v>
      </c>
      <c r="X33" s="309">
        <v>9.7999999999999972</v>
      </c>
      <c r="Y33" s="399" t="s">
        <v>90</v>
      </c>
    </row>
    <row r="34" spans="3:25" ht="16.5" x14ac:dyDescent="0.15">
      <c r="C34" s="350"/>
      <c r="D34" s="348"/>
      <c r="E34" s="344" t="s">
        <v>58</v>
      </c>
      <c r="F34" s="50">
        <v>0.26</v>
      </c>
      <c r="G34" s="56">
        <v>0.27</v>
      </c>
      <c r="H34" s="322"/>
      <c r="I34" s="323"/>
      <c r="J34" s="50">
        <v>0.26</v>
      </c>
      <c r="K34" s="56">
        <v>0.23</v>
      </c>
      <c r="L34" s="322"/>
      <c r="M34" s="323"/>
      <c r="N34" s="50">
        <v>0.26</v>
      </c>
      <c r="O34" s="56">
        <v>0.2</v>
      </c>
      <c r="P34" s="322"/>
      <c r="Q34" s="323"/>
      <c r="R34" s="50">
        <v>0.26</v>
      </c>
      <c r="S34" s="56">
        <v>0.25</v>
      </c>
      <c r="T34" s="322"/>
      <c r="U34" s="323"/>
      <c r="V34" s="50">
        <v>0.26</v>
      </c>
      <c r="W34" s="56">
        <v>0.31</v>
      </c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0.3</v>
      </c>
      <c r="H37" s="17">
        <v>-12.7</v>
      </c>
      <c r="I37" s="58" t="s">
        <v>89</v>
      </c>
      <c r="J37" s="52">
        <v>13</v>
      </c>
      <c r="K37" s="61">
        <v>0.19999999999999857</v>
      </c>
      <c r="L37" s="17">
        <v>-12.8</v>
      </c>
      <c r="M37" s="58" t="s">
        <v>89</v>
      </c>
      <c r="N37" s="52">
        <v>13</v>
      </c>
      <c r="O37" s="61">
        <v>0.19999999999999857</v>
      </c>
      <c r="P37" s="17">
        <v>-12.8</v>
      </c>
      <c r="Q37" s="58" t="s">
        <v>89</v>
      </c>
      <c r="R37" s="52">
        <v>13</v>
      </c>
      <c r="S37" s="61">
        <v>0.3</v>
      </c>
      <c r="T37" s="17">
        <v>-12.7</v>
      </c>
      <c r="U37" s="58" t="s">
        <v>89</v>
      </c>
      <c r="V37" s="52">
        <v>13</v>
      </c>
      <c r="W37" s="61">
        <v>0.6</v>
      </c>
      <c r="X37" s="17">
        <v>-12.4</v>
      </c>
      <c r="Y37" s="211" t="s">
        <v>89</v>
      </c>
    </row>
    <row r="38" spans="3:25" ht="17.25" thickBot="1" x14ac:dyDescent="0.2">
      <c r="C38" s="351"/>
      <c r="D38" s="357" t="s">
        <v>20</v>
      </c>
      <c r="E38" s="358"/>
      <c r="F38" s="2">
        <v>111.3</v>
      </c>
      <c r="G38" s="3">
        <v>167.5</v>
      </c>
      <c r="H38" s="3">
        <v>56.199999999999989</v>
      </c>
      <c r="I38" s="25"/>
      <c r="J38" s="2">
        <v>111.3</v>
      </c>
      <c r="K38" s="3">
        <v>92.399999999999991</v>
      </c>
      <c r="L38" s="3">
        <v>-18.900000000000002</v>
      </c>
      <c r="M38" s="25"/>
      <c r="N38" s="2">
        <v>111.3</v>
      </c>
      <c r="O38" s="3">
        <v>86.399999999999991</v>
      </c>
      <c r="P38" s="3">
        <v>-24.900000000000002</v>
      </c>
      <c r="Q38" s="25"/>
      <c r="R38" s="2">
        <v>111.3</v>
      </c>
      <c r="S38" s="3">
        <v>129.5</v>
      </c>
      <c r="T38" s="3">
        <v>18.2</v>
      </c>
      <c r="U38" s="25"/>
      <c r="V38" s="2">
        <v>111.3</v>
      </c>
      <c r="W38" s="3">
        <v>130.1</v>
      </c>
      <c r="X38" s="3">
        <v>18.799999999999997</v>
      </c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45359</v>
      </c>
      <c r="G40" s="305"/>
      <c r="H40" s="305"/>
      <c r="I40" s="306"/>
      <c r="J40" s="304">
        <v>45360</v>
      </c>
      <c r="K40" s="305"/>
      <c r="L40" s="305"/>
      <c r="M40" s="306"/>
      <c r="N40" s="304">
        <v>45361</v>
      </c>
      <c r="O40" s="305"/>
      <c r="P40" s="305"/>
      <c r="Q40" s="306"/>
      <c r="R40" s="304">
        <v>45362</v>
      </c>
      <c r="S40" s="305"/>
      <c r="T40" s="305"/>
      <c r="U40" s="306"/>
      <c r="V40" s="304">
        <v>45363</v>
      </c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20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14.1</v>
      </c>
      <c r="S42" s="307">
        <v>14.1</v>
      </c>
      <c r="T42" s="309">
        <v>0</v>
      </c>
      <c r="U42" s="311"/>
      <c r="V42" s="51">
        <v>0</v>
      </c>
      <c r="W42" s="307">
        <v>0</v>
      </c>
      <c r="X42" s="309">
        <v>0</v>
      </c>
      <c r="Y42" s="399"/>
    </row>
    <row r="43" spans="3:25" ht="17.25" thickBot="1" x14ac:dyDescent="0.2">
      <c r="C43" s="375"/>
      <c r="D43" s="376"/>
      <c r="E43" s="343"/>
      <c r="F43" s="42">
        <v>254</v>
      </c>
      <c r="G43" s="308"/>
      <c r="H43" s="310"/>
      <c r="I43" s="312"/>
      <c r="J43" s="42">
        <v>206</v>
      </c>
      <c r="K43" s="308"/>
      <c r="L43" s="310"/>
      <c r="M43" s="312"/>
      <c r="N43" s="42">
        <v>206</v>
      </c>
      <c r="O43" s="308"/>
      <c r="P43" s="310"/>
      <c r="Q43" s="312"/>
      <c r="R43" s="42">
        <v>262</v>
      </c>
      <c r="S43" s="308"/>
      <c r="T43" s="310"/>
      <c r="U43" s="312"/>
      <c r="V43" s="42">
        <v>254</v>
      </c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45359</v>
      </c>
      <c r="G45" s="305"/>
      <c r="H45" s="305"/>
      <c r="I45" s="306"/>
      <c r="J45" s="304">
        <v>45360</v>
      </c>
      <c r="K45" s="305"/>
      <c r="L45" s="305"/>
      <c r="M45" s="306"/>
      <c r="N45" s="304">
        <v>45361</v>
      </c>
      <c r="O45" s="305"/>
      <c r="P45" s="305"/>
      <c r="Q45" s="306"/>
      <c r="R45" s="304">
        <v>45362</v>
      </c>
      <c r="S45" s="305"/>
      <c r="T45" s="305"/>
      <c r="U45" s="306"/>
      <c r="V45" s="304">
        <v>45363</v>
      </c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205" t="s">
        <v>76</v>
      </c>
    </row>
    <row r="47" spans="3:25" ht="16.5" x14ac:dyDescent="0.15">
      <c r="C47" s="325"/>
      <c r="D47" s="326"/>
      <c r="E47" s="335" t="s">
        <v>56</v>
      </c>
      <c r="F47" s="51">
        <v>30.8</v>
      </c>
      <c r="G47" s="307">
        <v>35.799999999999997</v>
      </c>
      <c r="H47" s="309">
        <v>4.9999999999999964</v>
      </c>
      <c r="I47" s="311" t="s">
        <v>66</v>
      </c>
      <c r="J47" s="51">
        <v>30.8</v>
      </c>
      <c r="K47" s="307">
        <v>35.799999999999997</v>
      </c>
      <c r="L47" s="309">
        <v>4.9999999999999964</v>
      </c>
      <c r="M47" s="311" t="s">
        <v>66</v>
      </c>
      <c r="N47" s="51">
        <v>30.8</v>
      </c>
      <c r="O47" s="307">
        <v>35.799999999999997</v>
      </c>
      <c r="P47" s="309">
        <v>4.9999999999999964</v>
      </c>
      <c r="Q47" s="311" t="s">
        <v>66</v>
      </c>
      <c r="R47" s="51">
        <v>30.8</v>
      </c>
      <c r="S47" s="307">
        <v>29</v>
      </c>
      <c r="T47" s="309">
        <v>-1.8000000000000007</v>
      </c>
      <c r="U47" s="311" t="s">
        <v>87</v>
      </c>
      <c r="V47" s="51">
        <v>27.4</v>
      </c>
      <c r="W47" s="307">
        <v>29</v>
      </c>
      <c r="X47" s="309">
        <v>1.6000000000000014</v>
      </c>
      <c r="Y47" s="399" t="s">
        <v>67</v>
      </c>
    </row>
    <row r="48" spans="3:25" ht="17.25" thickBot="1" x14ac:dyDescent="0.2">
      <c r="C48" s="333"/>
      <c r="D48" s="334"/>
      <c r="E48" s="336"/>
      <c r="F48" s="60">
        <v>0.64</v>
      </c>
      <c r="G48" s="308"/>
      <c r="H48" s="310"/>
      <c r="I48" s="312"/>
      <c r="J48" s="60">
        <v>0.64</v>
      </c>
      <c r="K48" s="308"/>
      <c r="L48" s="310"/>
      <c r="M48" s="312"/>
      <c r="N48" s="60">
        <v>0.64</v>
      </c>
      <c r="O48" s="308"/>
      <c r="P48" s="310"/>
      <c r="Q48" s="312"/>
      <c r="R48" s="60">
        <v>0.64</v>
      </c>
      <c r="S48" s="308"/>
      <c r="T48" s="310"/>
      <c r="U48" s="312"/>
      <c r="V48" s="60">
        <v>0.68</v>
      </c>
      <c r="W48" s="308"/>
      <c r="X48" s="310"/>
      <c r="Y48" s="400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45359</v>
      </c>
      <c r="G50" s="305"/>
      <c r="H50" s="305"/>
      <c r="I50" s="306"/>
      <c r="J50" s="304">
        <v>45360</v>
      </c>
      <c r="K50" s="305"/>
      <c r="L50" s="305"/>
      <c r="M50" s="306"/>
      <c r="N50" s="304">
        <v>45361</v>
      </c>
      <c r="O50" s="305"/>
      <c r="P50" s="305"/>
      <c r="Q50" s="306"/>
      <c r="R50" s="304">
        <v>45362</v>
      </c>
      <c r="S50" s="305"/>
      <c r="T50" s="305"/>
      <c r="U50" s="306"/>
      <c r="V50" s="304">
        <v>45363</v>
      </c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218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219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25.4</v>
      </c>
      <c r="H53" s="68" t="s">
        <v>77</v>
      </c>
      <c r="I53" s="69" t="s">
        <v>159</v>
      </c>
      <c r="J53" s="66">
        <v>0</v>
      </c>
      <c r="K53" s="73">
        <v>25.8</v>
      </c>
      <c r="L53" s="68" t="s">
        <v>77</v>
      </c>
      <c r="M53" s="69" t="s">
        <v>159</v>
      </c>
      <c r="N53" s="66">
        <v>0</v>
      </c>
      <c r="O53" s="73">
        <v>25.4</v>
      </c>
      <c r="P53" s="68" t="s">
        <v>77</v>
      </c>
      <c r="Q53" s="69" t="s">
        <v>159</v>
      </c>
      <c r="R53" s="66">
        <v>0</v>
      </c>
      <c r="S53" s="73">
        <v>25.8</v>
      </c>
      <c r="T53" s="68" t="s">
        <v>77</v>
      </c>
      <c r="U53" s="69" t="s">
        <v>159</v>
      </c>
      <c r="V53" s="66">
        <v>0</v>
      </c>
      <c r="W53" s="73">
        <v>25.2</v>
      </c>
      <c r="X53" s="68" t="s">
        <v>77</v>
      </c>
      <c r="Y53" s="220" t="s">
        <v>159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&amp;"メイリオ,ボールド"&amp;22日別の優先給電ルールに基づく抑制、調整状況（2024年3月）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FBBA-0D2B-4B9E-AF43-39356E84B4C5}">
  <sheetPr>
    <tabColor rgb="FFFFC000"/>
    <pageSetUpPr fitToPage="1"/>
  </sheetPr>
  <dimension ref="A1:Y57"/>
  <sheetViews>
    <sheetView showGridLines="0" view="pageBreakPreview" zoomScale="55" zoomScaleNormal="55" zoomScaleSheetLayoutView="55" workbookViewId="0">
      <selection activeCell="E29" sqref="E29:E30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45364</v>
      </c>
      <c r="G3" s="315"/>
      <c r="H3" s="315"/>
      <c r="I3" s="316"/>
      <c r="J3" s="314">
        <v>45365</v>
      </c>
      <c r="K3" s="315"/>
      <c r="L3" s="315"/>
      <c r="M3" s="316"/>
      <c r="N3" s="314">
        <v>45366</v>
      </c>
      <c r="O3" s="315"/>
      <c r="P3" s="315"/>
      <c r="Q3" s="316"/>
      <c r="R3" s="314">
        <v>45367</v>
      </c>
      <c r="S3" s="315"/>
      <c r="T3" s="315"/>
      <c r="U3" s="316"/>
      <c r="V3" s="314">
        <v>45369</v>
      </c>
      <c r="W3" s="315"/>
      <c r="X3" s="315"/>
      <c r="Y3" s="403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20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v>0</v>
      </c>
      <c r="I5" s="54"/>
      <c r="J5" s="52">
        <v>32.700000000000003</v>
      </c>
      <c r="K5" s="61">
        <v>32.700000000000003</v>
      </c>
      <c r="L5" s="17">
        <v>0</v>
      </c>
      <c r="M5" s="54"/>
      <c r="N5" s="52">
        <v>32.700000000000003</v>
      </c>
      <c r="O5" s="61">
        <v>32.700000000000003</v>
      </c>
      <c r="P5" s="17">
        <v>0</v>
      </c>
      <c r="Q5" s="54"/>
      <c r="R5" s="52">
        <v>32.700000000000003</v>
      </c>
      <c r="S5" s="61">
        <v>32.700000000000003</v>
      </c>
      <c r="T5" s="17">
        <v>0</v>
      </c>
      <c r="U5" s="54"/>
      <c r="V5" s="52">
        <v>32.700000000000003</v>
      </c>
      <c r="W5" s="61">
        <v>32.700000000000003</v>
      </c>
      <c r="X5" s="17">
        <v>0</v>
      </c>
      <c r="Y5" s="206"/>
    </row>
    <row r="6" spans="3:25" ht="16.5" x14ac:dyDescent="0.15">
      <c r="C6" s="366"/>
      <c r="D6" s="369"/>
      <c r="E6" s="16" t="s">
        <v>2</v>
      </c>
      <c r="F6" s="52">
        <v>8.6999999999999993</v>
      </c>
      <c r="G6" s="61">
        <v>8.6999999999999993</v>
      </c>
      <c r="H6" s="17">
        <v>0</v>
      </c>
      <c r="I6" s="54"/>
      <c r="J6" s="52">
        <v>8.6999999999999993</v>
      </c>
      <c r="K6" s="61">
        <v>8.6999999999999993</v>
      </c>
      <c r="L6" s="17">
        <v>0</v>
      </c>
      <c r="M6" s="54"/>
      <c r="N6" s="52">
        <v>8.6999999999999993</v>
      </c>
      <c r="O6" s="61">
        <v>8.6999999999999993</v>
      </c>
      <c r="P6" s="17">
        <v>0</v>
      </c>
      <c r="Q6" s="54"/>
      <c r="R6" s="52">
        <v>8.6999999999999993</v>
      </c>
      <c r="S6" s="61">
        <v>8.6999999999999993</v>
      </c>
      <c r="T6" s="17">
        <v>0</v>
      </c>
      <c r="U6" s="54"/>
      <c r="V6" s="52">
        <v>8.6999999999999993</v>
      </c>
      <c r="W6" s="61">
        <v>8.6999999999999993</v>
      </c>
      <c r="X6" s="17">
        <v>0</v>
      </c>
      <c r="Y6" s="206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0</v>
      </c>
      <c r="S7" s="61">
        <v>0</v>
      </c>
      <c r="T7" s="17">
        <v>0</v>
      </c>
      <c r="U7" s="54"/>
      <c r="V7" s="52">
        <v>0</v>
      </c>
      <c r="W7" s="61">
        <v>0</v>
      </c>
      <c r="X7" s="17">
        <v>0</v>
      </c>
      <c r="Y7" s="206"/>
    </row>
    <row r="8" spans="3:25" ht="16.5" x14ac:dyDescent="0.15">
      <c r="C8" s="367"/>
      <c r="D8" s="369"/>
      <c r="E8" s="18" t="s">
        <v>16</v>
      </c>
      <c r="F8" s="49">
        <v>55.300000000000004</v>
      </c>
      <c r="G8" s="53">
        <v>55.300000000000004</v>
      </c>
      <c r="H8" s="19">
        <v>0</v>
      </c>
      <c r="I8" s="45"/>
      <c r="J8" s="49">
        <v>56.1</v>
      </c>
      <c r="K8" s="53">
        <v>56.1</v>
      </c>
      <c r="L8" s="19">
        <v>0</v>
      </c>
      <c r="M8" s="45"/>
      <c r="N8" s="49">
        <v>55.300000000000004</v>
      </c>
      <c r="O8" s="53">
        <v>55.300000000000004</v>
      </c>
      <c r="P8" s="19">
        <v>0</v>
      </c>
      <c r="Q8" s="45"/>
      <c r="R8" s="49">
        <v>53.300000000000004</v>
      </c>
      <c r="S8" s="53">
        <v>53.300000000000004</v>
      </c>
      <c r="T8" s="19">
        <v>0</v>
      </c>
      <c r="U8" s="45"/>
      <c r="V8" s="49">
        <v>55.1</v>
      </c>
      <c r="W8" s="53">
        <v>55.1</v>
      </c>
      <c r="X8" s="19">
        <v>0</v>
      </c>
      <c r="Y8" s="207"/>
    </row>
    <row r="9" spans="3:25" ht="17.25" thickBot="1" x14ac:dyDescent="0.2">
      <c r="C9" s="368"/>
      <c r="D9" s="357" t="s">
        <v>20</v>
      </c>
      <c r="E9" s="358"/>
      <c r="F9" s="2">
        <v>96.7</v>
      </c>
      <c r="G9" s="3">
        <v>96.700000000000017</v>
      </c>
      <c r="H9" s="3">
        <v>0</v>
      </c>
      <c r="I9" s="20" t="s">
        <v>77</v>
      </c>
      <c r="J9" s="2">
        <v>97.5</v>
      </c>
      <c r="K9" s="3">
        <v>97.5</v>
      </c>
      <c r="L9" s="3">
        <v>0</v>
      </c>
      <c r="M9" s="20" t="s">
        <v>77</v>
      </c>
      <c r="N9" s="2">
        <v>96.7</v>
      </c>
      <c r="O9" s="3">
        <v>96.700000000000017</v>
      </c>
      <c r="P9" s="3">
        <v>0</v>
      </c>
      <c r="Q9" s="20" t="s">
        <v>77</v>
      </c>
      <c r="R9" s="2">
        <v>97.7</v>
      </c>
      <c r="S9" s="3">
        <v>94.700000000000017</v>
      </c>
      <c r="T9" s="3">
        <v>0</v>
      </c>
      <c r="U9" s="20" t="s">
        <v>77</v>
      </c>
      <c r="V9" s="2">
        <v>96.5</v>
      </c>
      <c r="W9" s="3">
        <v>96.5</v>
      </c>
      <c r="X9" s="3">
        <v>0</v>
      </c>
      <c r="Y9" s="208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5" ht="17.25" thickBot="1" x14ac:dyDescent="0.2">
      <c r="C11" s="329" t="s">
        <v>47</v>
      </c>
      <c r="D11" s="330"/>
      <c r="E11" s="331"/>
      <c r="F11" s="317">
        <v>45364</v>
      </c>
      <c r="G11" s="318"/>
      <c r="H11" s="318"/>
      <c r="I11" s="319"/>
      <c r="J11" s="317">
        <v>45365</v>
      </c>
      <c r="K11" s="318"/>
      <c r="L11" s="318"/>
      <c r="M11" s="319"/>
      <c r="N11" s="317">
        <v>45366</v>
      </c>
      <c r="O11" s="318"/>
      <c r="P11" s="318"/>
      <c r="Q11" s="319"/>
      <c r="R11" s="317">
        <v>45367</v>
      </c>
      <c r="S11" s="318"/>
      <c r="T11" s="318"/>
      <c r="U11" s="319"/>
      <c r="V11" s="317">
        <v>45369</v>
      </c>
      <c r="W11" s="318"/>
      <c r="X11" s="318"/>
      <c r="Y11" s="402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20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211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211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0</v>
      </c>
      <c r="H15" s="17">
        <v>32.5</v>
      </c>
      <c r="I15" s="63" t="s">
        <v>67</v>
      </c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211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0</v>
      </c>
      <c r="L16" s="17">
        <v>32.5</v>
      </c>
      <c r="M16" s="63" t="s">
        <v>67</v>
      </c>
      <c r="N16" s="52">
        <v>-32.5</v>
      </c>
      <c r="O16" s="61">
        <v>0</v>
      </c>
      <c r="P16" s="17">
        <v>32.5</v>
      </c>
      <c r="Q16" s="63" t="s">
        <v>67</v>
      </c>
      <c r="R16" s="52">
        <v>-32.5</v>
      </c>
      <c r="S16" s="61">
        <v>-32.5</v>
      </c>
      <c r="T16" s="17">
        <v>0</v>
      </c>
      <c r="U16" s="58"/>
      <c r="V16" s="52">
        <v>-32.5</v>
      </c>
      <c r="W16" s="61">
        <v>-32.5</v>
      </c>
      <c r="X16" s="17">
        <v>0</v>
      </c>
      <c r="Y16" s="211"/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67</v>
      </c>
      <c r="J17" s="52">
        <v>-34</v>
      </c>
      <c r="K17" s="61">
        <v>0</v>
      </c>
      <c r="L17" s="17">
        <v>34</v>
      </c>
      <c r="M17" s="63" t="s">
        <v>67</v>
      </c>
      <c r="N17" s="52">
        <v>-34</v>
      </c>
      <c r="O17" s="61">
        <v>0</v>
      </c>
      <c r="P17" s="17">
        <v>34</v>
      </c>
      <c r="Q17" s="63" t="s">
        <v>67</v>
      </c>
      <c r="R17" s="52">
        <v>-34</v>
      </c>
      <c r="S17" s="61">
        <v>0</v>
      </c>
      <c r="T17" s="17">
        <v>34</v>
      </c>
      <c r="U17" s="63" t="s">
        <v>67</v>
      </c>
      <c r="V17" s="52">
        <v>-34</v>
      </c>
      <c r="W17" s="61">
        <v>0</v>
      </c>
      <c r="X17" s="17">
        <v>34</v>
      </c>
      <c r="Y17" s="213" t="s">
        <v>67</v>
      </c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0</v>
      </c>
      <c r="H18" s="17">
        <v>34</v>
      </c>
      <c r="I18" s="63" t="s">
        <v>67</v>
      </c>
      <c r="J18" s="52">
        <v>-34</v>
      </c>
      <c r="K18" s="61">
        <v>0</v>
      </c>
      <c r="L18" s="17">
        <v>34</v>
      </c>
      <c r="M18" s="63" t="s">
        <v>67</v>
      </c>
      <c r="N18" s="52">
        <v>-34</v>
      </c>
      <c r="O18" s="61">
        <v>0</v>
      </c>
      <c r="P18" s="17">
        <v>34</v>
      </c>
      <c r="Q18" s="63" t="s">
        <v>67</v>
      </c>
      <c r="R18" s="52">
        <v>-34</v>
      </c>
      <c r="S18" s="61">
        <v>0</v>
      </c>
      <c r="T18" s="17">
        <v>34</v>
      </c>
      <c r="U18" s="63" t="s">
        <v>67</v>
      </c>
      <c r="V18" s="52">
        <v>-34</v>
      </c>
      <c r="W18" s="61">
        <v>0</v>
      </c>
      <c r="X18" s="17">
        <v>34</v>
      </c>
      <c r="Y18" s="213" t="s">
        <v>67</v>
      </c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21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211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-152.69999999999999</v>
      </c>
      <c r="H21" s="3">
        <v>100.5</v>
      </c>
      <c r="I21" s="25" t="s">
        <v>77</v>
      </c>
      <c r="J21" s="2">
        <v>-253.2</v>
      </c>
      <c r="K21" s="3">
        <v>-152.69999999999999</v>
      </c>
      <c r="L21" s="3">
        <v>100.5</v>
      </c>
      <c r="M21" s="25" t="s">
        <v>77</v>
      </c>
      <c r="N21" s="2">
        <v>-253.2</v>
      </c>
      <c r="O21" s="3">
        <v>-152.69999999999999</v>
      </c>
      <c r="P21" s="3">
        <v>100.5</v>
      </c>
      <c r="Q21" s="25" t="s">
        <v>77</v>
      </c>
      <c r="R21" s="2">
        <v>-253.2</v>
      </c>
      <c r="S21" s="3">
        <v>-185.2</v>
      </c>
      <c r="T21" s="3">
        <v>68</v>
      </c>
      <c r="U21" s="25" t="s">
        <v>77</v>
      </c>
      <c r="V21" s="2">
        <v>-253.2</v>
      </c>
      <c r="W21" s="3">
        <v>-185.2</v>
      </c>
      <c r="X21" s="3">
        <v>68</v>
      </c>
      <c r="Y21" s="214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45364</v>
      </c>
      <c r="G23" s="318"/>
      <c r="H23" s="318"/>
      <c r="I23" s="319"/>
      <c r="J23" s="317">
        <v>45365</v>
      </c>
      <c r="K23" s="318"/>
      <c r="L23" s="318"/>
      <c r="M23" s="319"/>
      <c r="N23" s="317">
        <v>45366</v>
      </c>
      <c r="O23" s="318"/>
      <c r="P23" s="318"/>
      <c r="Q23" s="319"/>
      <c r="R23" s="317">
        <v>45367</v>
      </c>
      <c r="S23" s="318"/>
      <c r="T23" s="318"/>
      <c r="U23" s="319"/>
      <c r="V23" s="317">
        <v>45369</v>
      </c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20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>
        <v>-5</v>
      </c>
      <c r="W25" s="55">
        <v>-5</v>
      </c>
      <c r="X25" s="26">
        <v>0</v>
      </c>
      <c r="Y25" s="215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45364</v>
      </c>
      <c r="G27" s="318"/>
      <c r="H27" s="318"/>
      <c r="I27" s="319"/>
      <c r="J27" s="317">
        <v>45365</v>
      </c>
      <c r="K27" s="318"/>
      <c r="L27" s="318"/>
      <c r="M27" s="319"/>
      <c r="N27" s="317">
        <v>45366</v>
      </c>
      <c r="O27" s="318"/>
      <c r="P27" s="318"/>
      <c r="Q27" s="319"/>
      <c r="R27" s="317">
        <v>45367</v>
      </c>
      <c r="S27" s="318"/>
      <c r="T27" s="318"/>
      <c r="U27" s="319"/>
      <c r="V27" s="317">
        <v>45369</v>
      </c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20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21.9</v>
      </c>
      <c r="G29" s="320">
        <v>21.9</v>
      </c>
      <c r="H29" s="309">
        <v>0</v>
      </c>
      <c r="I29" s="311"/>
      <c r="J29" s="59">
        <v>21.9</v>
      </c>
      <c r="K29" s="320">
        <v>21.9</v>
      </c>
      <c r="L29" s="309">
        <v>0</v>
      </c>
      <c r="M29" s="311"/>
      <c r="N29" s="59">
        <v>21.9</v>
      </c>
      <c r="O29" s="320">
        <v>21.9</v>
      </c>
      <c r="P29" s="309">
        <v>0</v>
      </c>
      <c r="Q29" s="311"/>
      <c r="R29" s="59">
        <v>21.9</v>
      </c>
      <c r="S29" s="320">
        <v>21.9</v>
      </c>
      <c r="T29" s="309">
        <v>0</v>
      </c>
      <c r="U29" s="311"/>
      <c r="V29" s="59">
        <v>21.9</v>
      </c>
      <c r="W29" s="320">
        <v>21.9</v>
      </c>
      <c r="X29" s="309">
        <v>0</v>
      </c>
      <c r="Y29" s="399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401"/>
    </row>
    <row r="31" spans="3:25" ht="16.5" x14ac:dyDescent="0.15">
      <c r="C31" s="350"/>
      <c r="D31" s="353"/>
      <c r="E31" s="355" t="s">
        <v>35</v>
      </c>
      <c r="F31" s="59">
        <v>27.2</v>
      </c>
      <c r="G31" s="320">
        <v>36.9</v>
      </c>
      <c r="H31" s="309">
        <v>9.6999999999999993</v>
      </c>
      <c r="I31" s="311" t="s">
        <v>68</v>
      </c>
      <c r="J31" s="59">
        <v>27.2</v>
      </c>
      <c r="K31" s="320">
        <v>36.9</v>
      </c>
      <c r="L31" s="309">
        <v>9.6999999999999993</v>
      </c>
      <c r="M31" s="311" t="s">
        <v>68</v>
      </c>
      <c r="N31" s="59">
        <v>27.2</v>
      </c>
      <c r="O31" s="320">
        <v>36.9</v>
      </c>
      <c r="P31" s="309">
        <v>9.6999999999999993</v>
      </c>
      <c r="Q31" s="311" t="s">
        <v>68</v>
      </c>
      <c r="R31" s="59">
        <v>27.2</v>
      </c>
      <c r="S31" s="320">
        <v>27.2</v>
      </c>
      <c r="T31" s="309">
        <v>0</v>
      </c>
      <c r="U31" s="311"/>
      <c r="V31" s="59">
        <v>27.2</v>
      </c>
      <c r="W31" s="320">
        <v>36.9</v>
      </c>
      <c r="X31" s="309">
        <v>9.6999999999999993</v>
      </c>
      <c r="Y31" s="399" t="s">
        <v>68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401"/>
    </row>
    <row r="33" spans="3:25" ht="16.5" x14ac:dyDescent="0.15">
      <c r="C33" s="350"/>
      <c r="D33" s="347" t="s">
        <v>36</v>
      </c>
      <c r="E33" s="85" t="s">
        <v>11</v>
      </c>
      <c r="F33" s="59">
        <v>49.2</v>
      </c>
      <c r="G33" s="84">
        <v>43.2</v>
      </c>
      <c r="H33" s="309">
        <v>-6</v>
      </c>
      <c r="I33" s="311" t="s">
        <v>72</v>
      </c>
      <c r="J33" s="59">
        <v>49.2</v>
      </c>
      <c r="K33" s="84">
        <v>44.4</v>
      </c>
      <c r="L33" s="309">
        <v>-4.8000000000000043</v>
      </c>
      <c r="M33" s="311" t="s">
        <v>72</v>
      </c>
      <c r="N33" s="59">
        <v>49.2</v>
      </c>
      <c r="O33" s="84">
        <v>48.3</v>
      </c>
      <c r="P33" s="309">
        <v>-0.90000000000000568</v>
      </c>
      <c r="Q33" s="311" t="s">
        <v>72</v>
      </c>
      <c r="R33" s="59">
        <v>49.2</v>
      </c>
      <c r="S33" s="84">
        <v>29.2</v>
      </c>
      <c r="T33" s="309">
        <v>-20.000000000000004</v>
      </c>
      <c r="U33" s="311" t="s">
        <v>72</v>
      </c>
      <c r="V33" s="59">
        <v>49.2</v>
      </c>
      <c r="W33" s="84">
        <v>33.200000000000003</v>
      </c>
      <c r="X33" s="309">
        <v>-16</v>
      </c>
      <c r="Y33" s="399" t="s">
        <v>72</v>
      </c>
    </row>
    <row r="34" spans="3:25" ht="16.5" x14ac:dyDescent="0.15">
      <c r="C34" s="350"/>
      <c r="D34" s="348"/>
      <c r="E34" s="344" t="s">
        <v>58</v>
      </c>
      <c r="F34" s="50">
        <v>0.26</v>
      </c>
      <c r="G34" s="56">
        <v>0.23</v>
      </c>
      <c r="H34" s="322"/>
      <c r="I34" s="323"/>
      <c r="J34" s="50">
        <v>0.26</v>
      </c>
      <c r="K34" s="56">
        <v>0.23</v>
      </c>
      <c r="L34" s="322"/>
      <c r="M34" s="323"/>
      <c r="N34" s="50">
        <v>0.26</v>
      </c>
      <c r="O34" s="56">
        <v>0.26</v>
      </c>
      <c r="P34" s="322"/>
      <c r="Q34" s="323"/>
      <c r="R34" s="50">
        <v>0.26</v>
      </c>
      <c r="S34" s="56">
        <v>0.15</v>
      </c>
      <c r="T34" s="322"/>
      <c r="U34" s="323"/>
      <c r="V34" s="50">
        <v>0.26</v>
      </c>
      <c r="W34" s="56">
        <v>0.18</v>
      </c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0.4</v>
      </c>
      <c r="H37" s="17">
        <v>-12.6</v>
      </c>
      <c r="I37" s="58" t="s">
        <v>89</v>
      </c>
      <c r="J37" s="52">
        <v>13</v>
      </c>
      <c r="K37" s="61">
        <v>0.40000000000000141</v>
      </c>
      <c r="L37" s="17">
        <v>-12.599999999999998</v>
      </c>
      <c r="M37" s="58" t="s">
        <v>89</v>
      </c>
      <c r="N37" s="52">
        <v>13</v>
      </c>
      <c r="O37" s="61">
        <v>0.30000000000000571</v>
      </c>
      <c r="P37" s="17">
        <v>-12.699999999999994</v>
      </c>
      <c r="Q37" s="58" t="s">
        <v>89</v>
      </c>
      <c r="R37" s="52">
        <v>13</v>
      </c>
      <c r="S37" s="61">
        <v>0.2</v>
      </c>
      <c r="T37" s="17">
        <v>-12.8</v>
      </c>
      <c r="U37" s="58" t="s">
        <v>89</v>
      </c>
      <c r="V37" s="52">
        <v>13</v>
      </c>
      <c r="W37" s="61">
        <v>9.9999999999991485E-2</v>
      </c>
      <c r="X37" s="17">
        <v>-12.900000000000009</v>
      </c>
      <c r="Y37" s="211" t="s">
        <v>89</v>
      </c>
    </row>
    <row r="38" spans="3:25" ht="17.25" thickBot="1" x14ac:dyDescent="0.2">
      <c r="C38" s="351"/>
      <c r="D38" s="357" t="s">
        <v>20</v>
      </c>
      <c r="E38" s="358"/>
      <c r="F38" s="2">
        <v>111.3</v>
      </c>
      <c r="G38" s="3">
        <v>102.4</v>
      </c>
      <c r="H38" s="3">
        <v>-8.9</v>
      </c>
      <c r="I38" s="25"/>
      <c r="J38" s="2">
        <v>111.3</v>
      </c>
      <c r="K38" s="3">
        <v>103.6</v>
      </c>
      <c r="L38" s="3">
        <v>-7.7000000000000028</v>
      </c>
      <c r="M38" s="25"/>
      <c r="N38" s="2">
        <v>111.3</v>
      </c>
      <c r="O38" s="3">
        <v>107.4</v>
      </c>
      <c r="P38" s="3">
        <v>-3.9000000000000004</v>
      </c>
      <c r="Q38" s="25"/>
      <c r="R38" s="2">
        <v>111.3</v>
      </c>
      <c r="S38" s="3">
        <v>78.5</v>
      </c>
      <c r="T38" s="3">
        <v>-32.800000000000004</v>
      </c>
      <c r="U38" s="25"/>
      <c r="V38" s="2">
        <v>111.3</v>
      </c>
      <c r="W38" s="3">
        <v>92.1</v>
      </c>
      <c r="X38" s="3">
        <v>-19.20000000000001</v>
      </c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45364</v>
      </c>
      <c r="G40" s="305"/>
      <c r="H40" s="305"/>
      <c r="I40" s="306"/>
      <c r="J40" s="304">
        <v>45365</v>
      </c>
      <c r="K40" s="305"/>
      <c r="L40" s="305"/>
      <c r="M40" s="306"/>
      <c r="N40" s="304">
        <v>45366</v>
      </c>
      <c r="O40" s="305"/>
      <c r="P40" s="305"/>
      <c r="Q40" s="306"/>
      <c r="R40" s="304">
        <v>45367</v>
      </c>
      <c r="S40" s="305"/>
      <c r="T40" s="305"/>
      <c r="U40" s="306"/>
      <c r="V40" s="304">
        <v>45369</v>
      </c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20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0</v>
      </c>
      <c r="W42" s="307">
        <v>0</v>
      </c>
      <c r="X42" s="309">
        <v>0</v>
      </c>
      <c r="Y42" s="399"/>
    </row>
    <row r="43" spans="3:25" ht="17.25" thickBot="1" x14ac:dyDescent="0.2">
      <c r="C43" s="375"/>
      <c r="D43" s="376"/>
      <c r="E43" s="343"/>
      <c r="F43" s="42">
        <v>242.4</v>
      </c>
      <c r="G43" s="308"/>
      <c r="H43" s="310"/>
      <c r="I43" s="312"/>
      <c r="J43" s="42">
        <v>242.4</v>
      </c>
      <c r="K43" s="308"/>
      <c r="L43" s="310"/>
      <c r="M43" s="312"/>
      <c r="N43" s="42">
        <v>242.4</v>
      </c>
      <c r="O43" s="308"/>
      <c r="P43" s="310"/>
      <c r="Q43" s="312"/>
      <c r="R43" s="42">
        <v>200</v>
      </c>
      <c r="S43" s="308"/>
      <c r="T43" s="310"/>
      <c r="U43" s="312"/>
      <c r="V43" s="42">
        <v>234.5</v>
      </c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45364</v>
      </c>
      <c r="G45" s="305"/>
      <c r="H45" s="305"/>
      <c r="I45" s="306"/>
      <c r="J45" s="304">
        <v>45365</v>
      </c>
      <c r="K45" s="305"/>
      <c r="L45" s="305"/>
      <c r="M45" s="306"/>
      <c r="N45" s="304">
        <v>45366</v>
      </c>
      <c r="O45" s="305"/>
      <c r="P45" s="305"/>
      <c r="Q45" s="306"/>
      <c r="R45" s="304">
        <v>45367</v>
      </c>
      <c r="S45" s="305"/>
      <c r="T45" s="305"/>
      <c r="U45" s="306"/>
      <c r="V45" s="304">
        <v>45369</v>
      </c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205" t="s">
        <v>76</v>
      </c>
    </row>
    <row r="47" spans="3:25" ht="16.5" x14ac:dyDescent="0.15">
      <c r="C47" s="325"/>
      <c r="D47" s="326"/>
      <c r="E47" s="335" t="s">
        <v>56</v>
      </c>
      <c r="F47" s="51">
        <v>27.4</v>
      </c>
      <c r="G47" s="307">
        <v>29</v>
      </c>
      <c r="H47" s="309">
        <v>1.6000000000000014</v>
      </c>
      <c r="I47" s="381" t="s">
        <v>67</v>
      </c>
      <c r="J47" s="51">
        <v>27.4</v>
      </c>
      <c r="K47" s="307">
        <v>29</v>
      </c>
      <c r="L47" s="309">
        <v>1.6000000000000014</v>
      </c>
      <c r="M47" s="381" t="s">
        <v>67</v>
      </c>
      <c r="N47" s="51">
        <v>27.4</v>
      </c>
      <c r="O47" s="307">
        <v>29</v>
      </c>
      <c r="P47" s="309">
        <v>1.6000000000000014</v>
      </c>
      <c r="Q47" s="381" t="s">
        <v>67</v>
      </c>
      <c r="R47" s="51">
        <v>27.4</v>
      </c>
      <c r="S47" s="307">
        <v>29</v>
      </c>
      <c r="T47" s="309">
        <v>1.6000000000000014</v>
      </c>
      <c r="U47" s="381" t="s">
        <v>67</v>
      </c>
      <c r="V47" s="51">
        <v>27.4</v>
      </c>
      <c r="W47" s="307">
        <v>26.8</v>
      </c>
      <c r="X47" s="309">
        <v>-0.59999999999999787</v>
      </c>
      <c r="Y47" s="399" t="s">
        <v>72</v>
      </c>
    </row>
    <row r="48" spans="3:25" ht="17.25" thickBot="1" x14ac:dyDescent="0.2">
      <c r="C48" s="333"/>
      <c r="D48" s="334"/>
      <c r="E48" s="336"/>
      <c r="F48" s="60">
        <v>0.68</v>
      </c>
      <c r="G48" s="308"/>
      <c r="H48" s="310"/>
      <c r="I48" s="312"/>
      <c r="J48" s="60">
        <v>0.68</v>
      </c>
      <c r="K48" s="308"/>
      <c r="L48" s="310"/>
      <c r="M48" s="312"/>
      <c r="N48" s="60">
        <v>0.68</v>
      </c>
      <c r="O48" s="308"/>
      <c r="P48" s="310"/>
      <c r="Q48" s="312"/>
      <c r="R48" s="60">
        <v>0.68</v>
      </c>
      <c r="S48" s="308"/>
      <c r="T48" s="310"/>
      <c r="U48" s="312"/>
      <c r="V48" s="60">
        <v>0.68</v>
      </c>
      <c r="W48" s="308"/>
      <c r="X48" s="310"/>
      <c r="Y48" s="400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45364</v>
      </c>
      <c r="G50" s="305"/>
      <c r="H50" s="305"/>
      <c r="I50" s="306"/>
      <c r="J50" s="304">
        <v>45365</v>
      </c>
      <c r="K50" s="305"/>
      <c r="L50" s="305"/>
      <c r="M50" s="306"/>
      <c r="N50" s="304">
        <v>45366</v>
      </c>
      <c r="O50" s="305"/>
      <c r="P50" s="305"/>
      <c r="Q50" s="306"/>
      <c r="R50" s="304">
        <v>45367</v>
      </c>
      <c r="S50" s="305"/>
      <c r="T50" s="305"/>
      <c r="U50" s="306"/>
      <c r="V50" s="304">
        <v>45369</v>
      </c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218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219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26.7</v>
      </c>
      <c r="H53" s="68" t="s">
        <v>77</v>
      </c>
      <c r="I53" s="69" t="s">
        <v>159</v>
      </c>
      <c r="J53" s="66">
        <v>0</v>
      </c>
      <c r="K53" s="73">
        <v>26.9</v>
      </c>
      <c r="L53" s="68" t="s">
        <v>77</v>
      </c>
      <c r="M53" s="69" t="s">
        <v>159</v>
      </c>
      <c r="N53" s="66">
        <v>0</v>
      </c>
      <c r="O53" s="73">
        <v>26.9</v>
      </c>
      <c r="P53" s="68" t="s">
        <v>77</v>
      </c>
      <c r="Q53" s="69" t="s">
        <v>159</v>
      </c>
      <c r="R53" s="66">
        <v>0</v>
      </c>
      <c r="S53" s="73">
        <v>26.7</v>
      </c>
      <c r="T53" s="68" t="s">
        <v>77</v>
      </c>
      <c r="U53" s="69" t="s">
        <v>159</v>
      </c>
      <c r="V53" s="66">
        <v>0</v>
      </c>
      <c r="W53" s="73">
        <v>26.7</v>
      </c>
      <c r="X53" s="68" t="s">
        <v>77</v>
      </c>
      <c r="Y53" s="220" t="s">
        <v>159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&amp;"メイリオ,ボールド"&amp;22日別の優先給電ルールに基づく抑制、調整状況（2024年3月）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5E8A5-38E0-4B1A-A0B2-D9867FD8B383}">
  <sheetPr>
    <tabColor rgb="FFFFC000"/>
    <pageSetUpPr fitToPage="1"/>
  </sheetPr>
  <dimension ref="A1:Y57"/>
  <sheetViews>
    <sheetView showGridLines="0" view="pageBreakPreview" topLeftCell="D1" zoomScale="70" zoomScaleNormal="55" zoomScaleSheetLayoutView="70" workbookViewId="0">
      <selection activeCell="E29" sqref="E29:E30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25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25" ht="19.5" customHeight="1" thickBot="1" x14ac:dyDescent="0.2">
      <c r="E2" s="6"/>
      <c r="F2" s="6"/>
      <c r="G2" s="6"/>
      <c r="H2" s="6"/>
      <c r="I2" s="7"/>
      <c r="J2" s="6"/>
      <c r="K2" s="6"/>
      <c r="L2" s="6"/>
      <c r="M2" s="9"/>
      <c r="N2" s="6"/>
      <c r="O2" s="6"/>
      <c r="P2" s="6"/>
      <c r="Q2" s="7"/>
      <c r="Y2" s="9" t="s">
        <v>54</v>
      </c>
    </row>
    <row r="3" spans="3:25" ht="18" thickTop="1" thickBot="1" x14ac:dyDescent="0.2">
      <c r="C3" s="362" t="s">
        <v>46</v>
      </c>
      <c r="D3" s="363"/>
      <c r="E3" s="364"/>
      <c r="F3" s="314">
        <v>45371</v>
      </c>
      <c r="G3" s="315"/>
      <c r="H3" s="315"/>
      <c r="I3" s="316"/>
      <c r="J3" s="314">
        <v>45372</v>
      </c>
      <c r="K3" s="315"/>
      <c r="L3" s="315"/>
      <c r="M3" s="316"/>
      <c r="N3" s="314">
        <v>45373</v>
      </c>
      <c r="O3" s="315"/>
      <c r="P3" s="315"/>
      <c r="Q3" s="316"/>
      <c r="R3" s="314">
        <v>45378</v>
      </c>
      <c r="S3" s="315"/>
      <c r="T3" s="315"/>
      <c r="U3" s="316"/>
      <c r="V3" s="314">
        <v>45380</v>
      </c>
      <c r="W3" s="315"/>
      <c r="X3" s="315"/>
      <c r="Y3" s="403"/>
    </row>
    <row r="4" spans="3:25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15" t="s">
        <v>76</v>
      </c>
      <c r="N4" s="12" t="s">
        <v>73</v>
      </c>
      <c r="O4" s="13" t="s">
        <v>74</v>
      </c>
      <c r="P4" s="14" t="s">
        <v>75</v>
      </c>
      <c r="Q4" s="15" t="s">
        <v>76</v>
      </c>
      <c r="R4" s="12" t="s">
        <v>73</v>
      </c>
      <c r="S4" s="13" t="s">
        <v>74</v>
      </c>
      <c r="T4" s="14" t="s">
        <v>75</v>
      </c>
      <c r="U4" s="15" t="s">
        <v>76</v>
      </c>
      <c r="V4" s="12" t="s">
        <v>73</v>
      </c>
      <c r="W4" s="13" t="s">
        <v>74</v>
      </c>
      <c r="X4" s="14" t="s">
        <v>75</v>
      </c>
      <c r="Y4" s="205" t="s">
        <v>76</v>
      </c>
    </row>
    <row r="5" spans="3:25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v>0</v>
      </c>
      <c r="I5" s="54"/>
      <c r="J5" s="52">
        <v>32.700000000000003</v>
      </c>
      <c r="K5" s="61">
        <v>32.700000000000003</v>
      </c>
      <c r="L5" s="17">
        <v>0</v>
      </c>
      <c r="M5" s="54"/>
      <c r="N5" s="52">
        <v>32.700000000000003</v>
      </c>
      <c r="O5" s="61">
        <v>32.700000000000003</v>
      </c>
      <c r="P5" s="17">
        <v>0</v>
      </c>
      <c r="Q5" s="54"/>
      <c r="R5" s="52">
        <v>32.700000000000003</v>
      </c>
      <c r="S5" s="61">
        <v>32.700000000000003</v>
      </c>
      <c r="T5" s="17">
        <v>0</v>
      </c>
      <c r="U5" s="54"/>
      <c r="V5" s="52">
        <v>32.700000000000003</v>
      </c>
      <c r="W5" s="61">
        <v>32.700000000000003</v>
      </c>
      <c r="X5" s="17">
        <v>0</v>
      </c>
      <c r="Y5" s="206"/>
    </row>
    <row r="6" spans="3:25" ht="16.5" x14ac:dyDescent="0.15">
      <c r="C6" s="366"/>
      <c r="D6" s="369"/>
      <c r="E6" s="16" t="s">
        <v>2</v>
      </c>
      <c r="F6" s="52">
        <v>8.6999999999999993</v>
      </c>
      <c r="G6" s="61">
        <v>8.6999999999999993</v>
      </c>
      <c r="H6" s="17">
        <v>0</v>
      </c>
      <c r="I6" s="54"/>
      <c r="J6" s="52">
        <v>8.6999999999999993</v>
      </c>
      <c r="K6" s="61">
        <v>8.6999999999999993</v>
      </c>
      <c r="L6" s="17">
        <v>0</v>
      </c>
      <c r="M6" s="54"/>
      <c r="N6" s="52">
        <v>8.6999999999999993</v>
      </c>
      <c r="O6" s="61">
        <v>8.6999999999999993</v>
      </c>
      <c r="P6" s="17">
        <v>0</v>
      </c>
      <c r="Q6" s="54"/>
      <c r="R6" s="52">
        <v>8.6999999999999993</v>
      </c>
      <c r="S6" s="61">
        <v>8.6999999999999993</v>
      </c>
      <c r="T6" s="17">
        <v>0</v>
      </c>
      <c r="U6" s="54"/>
      <c r="V6" s="52">
        <v>8.6999999999999993</v>
      </c>
      <c r="W6" s="61">
        <v>8.6999999999999993</v>
      </c>
      <c r="X6" s="17">
        <v>0</v>
      </c>
      <c r="Y6" s="206"/>
    </row>
    <row r="7" spans="3:25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54"/>
      <c r="N7" s="52">
        <v>0</v>
      </c>
      <c r="O7" s="61">
        <v>0</v>
      </c>
      <c r="P7" s="17">
        <v>0</v>
      </c>
      <c r="Q7" s="54"/>
      <c r="R7" s="52">
        <v>8.4</v>
      </c>
      <c r="S7" s="61">
        <v>13.5</v>
      </c>
      <c r="T7" s="17">
        <v>5.0999999999999996</v>
      </c>
      <c r="U7" s="251" t="s">
        <v>90</v>
      </c>
      <c r="V7" s="52">
        <v>0</v>
      </c>
      <c r="W7" s="61">
        <v>0</v>
      </c>
      <c r="X7" s="17">
        <v>0</v>
      </c>
      <c r="Y7" s="206"/>
    </row>
    <row r="8" spans="3:25" ht="16.5" x14ac:dyDescent="0.15">
      <c r="C8" s="367"/>
      <c r="D8" s="369"/>
      <c r="E8" s="18" t="s">
        <v>16</v>
      </c>
      <c r="F8" s="49">
        <v>55.1</v>
      </c>
      <c r="G8" s="53">
        <v>55.1</v>
      </c>
      <c r="H8" s="19">
        <v>0</v>
      </c>
      <c r="I8" s="45"/>
      <c r="J8" s="49">
        <v>56.300000000000004</v>
      </c>
      <c r="K8" s="53">
        <v>56.300000000000004</v>
      </c>
      <c r="L8" s="19">
        <v>0</v>
      </c>
      <c r="M8" s="45"/>
      <c r="N8" s="49">
        <v>55.1</v>
      </c>
      <c r="O8" s="53">
        <v>55.1</v>
      </c>
      <c r="P8" s="19">
        <v>0</v>
      </c>
      <c r="Q8" s="45"/>
      <c r="R8" s="49">
        <v>54.900000000000006</v>
      </c>
      <c r="S8" s="53">
        <v>54.900000000000006</v>
      </c>
      <c r="T8" s="19">
        <v>0</v>
      </c>
      <c r="U8" s="45"/>
      <c r="V8" s="49">
        <v>54.5</v>
      </c>
      <c r="W8" s="53">
        <v>54.5</v>
      </c>
      <c r="X8" s="19">
        <v>0</v>
      </c>
      <c r="Y8" s="207"/>
    </row>
    <row r="9" spans="3:25" ht="17.25" thickBot="1" x14ac:dyDescent="0.2">
      <c r="C9" s="368"/>
      <c r="D9" s="357" t="s">
        <v>20</v>
      </c>
      <c r="E9" s="358"/>
      <c r="F9" s="2">
        <v>96.5</v>
      </c>
      <c r="G9" s="3">
        <v>96.5</v>
      </c>
      <c r="H9" s="3">
        <v>0</v>
      </c>
      <c r="I9" s="20" t="s">
        <v>77</v>
      </c>
      <c r="J9" s="2">
        <v>97.7</v>
      </c>
      <c r="K9" s="3">
        <v>97.7</v>
      </c>
      <c r="L9" s="3">
        <v>0</v>
      </c>
      <c r="M9" s="20" t="s">
        <v>77</v>
      </c>
      <c r="N9" s="2">
        <v>96.5</v>
      </c>
      <c r="O9" s="3">
        <v>96.5</v>
      </c>
      <c r="P9" s="3">
        <v>0</v>
      </c>
      <c r="Q9" s="20" t="s">
        <v>77</v>
      </c>
      <c r="R9" s="2">
        <v>104.70000000000002</v>
      </c>
      <c r="S9" s="3">
        <v>109.80000000000001</v>
      </c>
      <c r="T9" s="3">
        <v>5.0999999999999996</v>
      </c>
      <c r="U9" s="20" t="s">
        <v>77</v>
      </c>
      <c r="V9" s="2">
        <v>95.9</v>
      </c>
      <c r="W9" s="3">
        <v>95.9</v>
      </c>
      <c r="X9" s="3">
        <v>0</v>
      </c>
      <c r="Y9" s="208" t="s">
        <v>77</v>
      </c>
    </row>
    <row r="10" spans="3:25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3"/>
      <c r="N10" s="22"/>
      <c r="O10" s="22"/>
      <c r="P10" s="22"/>
      <c r="Q10" s="23"/>
      <c r="R10" s="22"/>
      <c r="S10" s="22"/>
      <c r="T10" s="22"/>
      <c r="U10" s="23"/>
      <c r="V10" s="22"/>
      <c r="W10" s="22"/>
      <c r="X10" s="22"/>
      <c r="Y10" s="209"/>
    </row>
    <row r="11" spans="3:25" ht="17.25" thickBot="1" x14ac:dyDescent="0.2">
      <c r="C11" s="329" t="s">
        <v>47</v>
      </c>
      <c r="D11" s="330"/>
      <c r="E11" s="331"/>
      <c r="F11" s="317">
        <v>45371</v>
      </c>
      <c r="G11" s="318"/>
      <c r="H11" s="318"/>
      <c r="I11" s="319"/>
      <c r="J11" s="317">
        <v>45372</v>
      </c>
      <c r="K11" s="318"/>
      <c r="L11" s="318"/>
      <c r="M11" s="319"/>
      <c r="N11" s="317">
        <v>45373</v>
      </c>
      <c r="O11" s="318"/>
      <c r="P11" s="318"/>
      <c r="Q11" s="319"/>
      <c r="R11" s="317">
        <v>45378</v>
      </c>
      <c r="S11" s="318"/>
      <c r="T11" s="318"/>
      <c r="U11" s="319"/>
      <c r="V11" s="317">
        <v>45380</v>
      </c>
      <c r="W11" s="318"/>
      <c r="X11" s="318"/>
      <c r="Y11" s="402"/>
    </row>
    <row r="12" spans="3:25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15" t="s">
        <v>76</v>
      </c>
      <c r="N12" s="12" t="s">
        <v>78</v>
      </c>
      <c r="O12" s="13" t="s">
        <v>74</v>
      </c>
      <c r="P12" s="14" t="s">
        <v>75</v>
      </c>
      <c r="Q12" s="15" t="s">
        <v>76</v>
      </c>
      <c r="R12" s="12" t="s">
        <v>78</v>
      </c>
      <c r="S12" s="13" t="s">
        <v>74</v>
      </c>
      <c r="T12" s="14" t="s">
        <v>75</v>
      </c>
      <c r="U12" s="15" t="s">
        <v>76</v>
      </c>
      <c r="V12" s="12" t="s">
        <v>78</v>
      </c>
      <c r="W12" s="13" t="s">
        <v>74</v>
      </c>
      <c r="X12" s="14" t="s">
        <v>75</v>
      </c>
      <c r="Y12" s="205" t="s">
        <v>76</v>
      </c>
    </row>
    <row r="13" spans="3:25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58"/>
      <c r="N13" s="52">
        <v>-26.1</v>
      </c>
      <c r="O13" s="61">
        <v>-26.1</v>
      </c>
      <c r="P13" s="17">
        <v>0</v>
      </c>
      <c r="Q13" s="58"/>
      <c r="R13" s="52">
        <v>-26.1</v>
      </c>
      <c r="S13" s="61">
        <v>-26.1</v>
      </c>
      <c r="T13" s="17">
        <v>0</v>
      </c>
      <c r="U13" s="58"/>
      <c r="V13" s="52">
        <v>-26.1</v>
      </c>
      <c r="W13" s="61">
        <v>-26.1</v>
      </c>
      <c r="X13" s="17">
        <v>0</v>
      </c>
      <c r="Y13" s="211"/>
    </row>
    <row r="14" spans="3:25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58"/>
      <c r="N14" s="52">
        <v>-26.1</v>
      </c>
      <c r="O14" s="61">
        <v>-26.1</v>
      </c>
      <c r="P14" s="17">
        <v>0</v>
      </c>
      <c r="Q14" s="58"/>
      <c r="R14" s="52">
        <v>-26.1</v>
      </c>
      <c r="S14" s="61">
        <v>-26.1</v>
      </c>
      <c r="T14" s="17">
        <v>0</v>
      </c>
      <c r="U14" s="58"/>
      <c r="V14" s="52">
        <v>-26.1</v>
      </c>
      <c r="W14" s="61">
        <v>-26.1</v>
      </c>
      <c r="X14" s="17">
        <v>0</v>
      </c>
      <c r="Y14" s="211"/>
    </row>
    <row r="15" spans="3:25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58"/>
      <c r="N15" s="52">
        <v>-32.5</v>
      </c>
      <c r="O15" s="61">
        <v>-32.5</v>
      </c>
      <c r="P15" s="17">
        <v>0</v>
      </c>
      <c r="Q15" s="58"/>
      <c r="R15" s="52">
        <v>-32.5</v>
      </c>
      <c r="S15" s="61">
        <v>-32.5</v>
      </c>
      <c r="T15" s="17">
        <v>0</v>
      </c>
      <c r="U15" s="58"/>
      <c r="V15" s="52">
        <v>-32.5</v>
      </c>
      <c r="W15" s="61">
        <v>-32.5</v>
      </c>
      <c r="X15" s="17">
        <v>0</v>
      </c>
      <c r="Y15" s="211"/>
    </row>
    <row r="16" spans="3:25" ht="16.5" x14ac:dyDescent="0.15">
      <c r="C16" s="360"/>
      <c r="D16" s="354"/>
      <c r="E16" s="16" t="s">
        <v>25</v>
      </c>
      <c r="F16" s="52">
        <v>-32.5</v>
      </c>
      <c r="G16" s="61">
        <v>-32.5</v>
      </c>
      <c r="H16" s="17">
        <v>0</v>
      </c>
      <c r="I16" s="58"/>
      <c r="J16" s="52">
        <v>-32.5</v>
      </c>
      <c r="K16" s="61">
        <v>-32.5</v>
      </c>
      <c r="L16" s="17">
        <v>0</v>
      </c>
      <c r="M16" s="58"/>
      <c r="N16" s="52">
        <v>-32.5</v>
      </c>
      <c r="O16" s="61">
        <v>-32.5</v>
      </c>
      <c r="P16" s="17">
        <v>0</v>
      </c>
      <c r="Q16" s="58"/>
      <c r="R16" s="52">
        <v>-32.5</v>
      </c>
      <c r="S16" s="61">
        <v>0</v>
      </c>
      <c r="T16" s="17">
        <v>32.5</v>
      </c>
      <c r="U16" s="58" t="s">
        <v>87</v>
      </c>
      <c r="V16" s="52">
        <v>-32.5</v>
      </c>
      <c r="W16" s="61">
        <v>0</v>
      </c>
      <c r="X16" s="17">
        <v>32.5</v>
      </c>
      <c r="Y16" s="211" t="s">
        <v>87</v>
      </c>
    </row>
    <row r="17" spans="3:25" ht="16.5" x14ac:dyDescent="0.15">
      <c r="C17" s="360"/>
      <c r="D17" s="352" t="s">
        <v>9</v>
      </c>
      <c r="E17" s="16" t="s">
        <v>24</v>
      </c>
      <c r="F17" s="52">
        <v>-34</v>
      </c>
      <c r="G17" s="61">
        <v>0</v>
      </c>
      <c r="H17" s="17">
        <v>34</v>
      </c>
      <c r="I17" s="63" t="s">
        <v>87</v>
      </c>
      <c r="J17" s="52">
        <v>-34</v>
      </c>
      <c r="K17" s="61">
        <v>0</v>
      </c>
      <c r="L17" s="17">
        <v>34</v>
      </c>
      <c r="M17" s="63" t="s">
        <v>87</v>
      </c>
      <c r="N17" s="52">
        <v>-34</v>
      </c>
      <c r="O17" s="61">
        <v>0</v>
      </c>
      <c r="P17" s="17">
        <v>34</v>
      </c>
      <c r="Q17" s="63" t="s">
        <v>87</v>
      </c>
      <c r="R17" s="52">
        <v>-34</v>
      </c>
      <c r="S17" s="61">
        <v>-34</v>
      </c>
      <c r="T17" s="17">
        <v>0</v>
      </c>
      <c r="U17" s="63"/>
      <c r="V17" s="52">
        <v>-34</v>
      </c>
      <c r="W17" s="61">
        <v>-34</v>
      </c>
      <c r="X17" s="17">
        <v>0</v>
      </c>
      <c r="Y17" s="213"/>
    </row>
    <row r="18" spans="3:25" ht="16.5" x14ac:dyDescent="0.15">
      <c r="C18" s="360"/>
      <c r="D18" s="353"/>
      <c r="E18" s="16" t="s">
        <v>25</v>
      </c>
      <c r="F18" s="52">
        <v>-34</v>
      </c>
      <c r="G18" s="61">
        <v>0</v>
      </c>
      <c r="H18" s="17">
        <v>34</v>
      </c>
      <c r="I18" s="58" t="s">
        <v>87</v>
      </c>
      <c r="J18" s="52">
        <v>-34</v>
      </c>
      <c r="K18" s="61">
        <v>0</v>
      </c>
      <c r="L18" s="17">
        <v>34</v>
      </c>
      <c r="M18" s="58" t="s">
        <v>87</v>
      </c>
      <c r="N18" s="52">
        <v>-34</v>
      </c>
      <c r="O18" s="61">
        <v>0</v>
      </c>
      <c r="P18" s="17">
        <v>34</v>
      </c>
      <c r="Q18" s="58" t="s">
        <v>87</v>
      </c>
      <c r="R18" s="52">
        <v>-34</v>
      </c>
      <c r="S18" s="61">
        <v>0</v>
      </c>
      <c r="T18" s="17">
        <v>34</v>
      </c>
      <c r="U18" s="58" t="s">
        <v>87</v>
      </c>
      <c r="V18" s="52">
        <v>-34</v>
      </c>
      <c r="W18" s="61">
        <v>0</v>
      </c>
      <c r="X18" s="17">
        <v>34</v>
      </c>
      <c r="Y18" s="211" t="s">
        <v>87</v>
      </c>
    </row>
    <row r="19" spans="3:25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58"/>
      <c r="N19" s="52">
        <v>-34</v>
      </c>
      <c r="O19" s="61">
        <v>-34</v>
      </c>
      <c r="P19" s="17">
        <v>0</v>
      </c>
      <c r="Q19" s="58"/>
      <c r="R19" s="52">
        <v>-34</v>
      </c>
      <c r="S19" s="61">
        <v>-34</v>
      </c>
      <c r="T19" s="17">
        <v>0</v>
      </c>
      <c r="U19" s="58"/>
      <c r="V19" s="52">
        <v>-34</v>
      </c>
      <c r="W19" s="61">
        <v>-34</v>
      </c>
      <c r="X19" s="17">
        <v>0</v>
      </c>
      <c r="Y19" s="211"/>
    </row>
    <row r="20" spans="3:25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58"/>
      <c r="N20" s="52">
        <v>-34</v>
      </c>
      <c r="O20" s="61">
        <v>-34</v>
      </c>
      <c r="P20" s="17">
        <v>0</v>
      </c>
      <c r="Q20" s="58"/>
      <c r="R20" s="52">
        <v>-34</v>
      </c>
      <c r="S20" s="61">
        <v>-34</v>
      </c>
      <c r="T20" s="17">
        <v>0</v>
      </c>
      <c r="U20" s="58"/>
      <c r="V20" s="52">
        <v>-34</v>
      </c>
      <c r="W20" s="61">
        <v>-34</v>
      </c>
      <c r="X20" s="17">
        <v>0</v>
      </c>
      <c r="Y20" s="211"/>
    </row>
    <row r="21" spans="3:25" ht="17.25" thickBot="1" x14ac:dyDescent="0.2">
      <c r="C21" s="361"/>
      <c r="D21" s="357" t="s">
        <v>20</v>
      </c>
      <c r="E21" s="358"/>
      <c r="F21" s="2">
        <v>-253.2</v>
      </c>
      <c r="G21" s="3">
        <v>-185.2</v>
      </c>
      <c r="H21" s="3">
        <v>68</v>
      </c>
      <c r="I21" s="25" t="s">
        <v>77</v>
      </c>
      <c r="J21" s="2">
        <v>-253.2</v>
      </c>
      <c r="K21" s="3">
        <v>-185.2</v>
      </c>
      <c r="L21" s="3">
        <v>68</v>
      </c>
      <c r="M21" s="25" t="s">
        <v>77</v>
      </c>
      <c r="N21" s="2">
        <v>-253.2</v>
      </c>
      <c r="O21" s="3">
        <v>-185.2</v>
      </c>
      <c r="P21" s="3">
        <v>68</v>
      </c>
      <c r="Q21" s="25" t="s">
        <v>77</v>
      </c>
      <c r="R21" s="2">
        <v>-253.2</v>
      </c>
      <c r="S21" s="3">
        <v>-186.7</v>
      </c>
      <c r="T21" s="3">
        <v>66.5</v>
      </c>
      <c r="U21" s="25" t="s">
        <v>77</v>
      </c>
      <c r="V21" s="2">
        <v>-253.2</v>
      </c>
      <c r="W21" s="3">
        <v>-186.7</v>
      </c>
      <c r="X21" s="3">
        <v>66.5</v>
      </c>
      <c r="Y21" s="214" t="s">
        <v>77</v>
      </c>
    </row>
    <row r="22" spans="3:25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3"/>
      <c r="N22" s="22"/>
      <c r="O22" s="22"/>
      <c r="P22" s="22"/>
      <c r="Q22" s="23"/>
      <c r="R22" s="22"/>
      <c r="S22" s="22"/>
      <c r="T22" s="22"/>
      <c r="U22" s="23"/>
      <c r="V22" s="22"/>
      <c r="W22" s="22"/>
      <c r="X22" s="22"/>
      <c r="Y22" s="209"/>
    </row>
    <row r="23" spans="3:25" ht="17.25" thickBot="1" x14ac:dyDescent="0.2">
      <c r="C23" s="329" t="s">
        <v>48</v>
      </c>
      <c r="D23" s="330"/>
      <c r="E23" s="331"/>
      <c r="F23" s="317">
        <v>45371</v>
      </c>
      <c r="G23" s="318"/>
      <c r="H23" s="318"/>
      <c r="I23" s="319"/>
      <c r="J23" s="317">
        <v>45372</v>
      </c>
      <c r="K23" s="318"/>
      <c r="L23" s="318"/>
      <c r="M23" s="319"/>
      <c r="N23" s="317">
        <v>45373</v>
      </c>
      <c r="O23" s="318"/>
      <c r="P23" s="318"/>
      <c r="Q23" s="319"/>
      <c r="R23" s="317">
        <v>45378</v>
      </c>
      <c r="S23" s="318"/>
      <c r="T23" s="318"/>
      <c r="U23" s="319"/>
      <c r="V23" s="317">
        <v>45380</v>
      </c>
      <c r="W23" s="318"/>
      <c r="X23" s="318"/>
      <c r="Y23" s="402"/>
    </row>
    <row r="24" spans="3:25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15" t="s">
        <v>76</v>
      </c>
      <c r="N24" s="12" t="s">
        <v>79</v>
      </c>
      <c r="O24" s="13" t="s">
        <v>74</v>
      </c>
      <c r="P24" s="14" t="s">
        <v>75</v>
      </c>
      <c r="Q24" s="15" t="s">
        <v>76</v>
      </c>
      <c r="R24" s="12" t="s">
        <v>79</v>
      </c>
      <c r="S24" s="13" t="s">
        <v>74</v>
      </c>
      <c r="T24" s="14" t="s">
        <v>75</v>
      </c>
      <c r="U24" s="15" t="s">
        <v>76</v>
      </c>
      <c r="V24" s="12" t="s">
        <v>79</v>
      </c>
      <c r="W24" s="13" t="s">
        <v>74</v>
      </c>
      <c r="X24" s="14" t="s">
        <v>75</v>
      </c>
      <c r="Y24" s="205" t="s">
        <v>76</v>
      </c>
    </row>
    <row r="25" spans="3:25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44"/>
      <c r="N25" s="43">
        <v>-5</v>
      </c>
      <c r="O25" s="55">
        <v>-5</v>
      </c>
      <c r="P25" s="26">
        <v>0</v>
      </c>
      <c r="Q25" s="44"/>
      <c r="R25" s="43">
        <v>-5</v>
      </c>
      <c r="S25" s="55">
        <v>-5</v>
      </c>
      <c r="T25" s="26">
        <v>0</v>
      </c>
      <c r="U25" s="44"/>
      <c r="V25" s="43">
        <v>-5</v>
      </c>
      <c r="W25" s="55">
        <v>-5</v>
      </c>
      <c r="X25" s="26">
        <v>0</v>
      </c>
      <c r="Y25" s="215"/>
    </row>
    <row r="26" spans="3:25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3"/>
      <c r="N26" s="22"/>
      <c r="O26" s="22"/>
      <c r="P26" s="22"/>
      <c r="Q26" s="23"/>
      <c r="R26" s="22"/>
      <c r="S26" s="22"/>
      <c r="T26" s="22"/>
      <c r="U26" s="23"/>
      <c r="V26" s="22"/>
      <c r="W26" s="22"/>
      <c r="X26" s="22"/>
      <c r="Y26" s="209"/>
    </row>
    <row r="27" spans="3:25" ht="17.25" thickBot="1" x14ac:dyDescent="0.2">
      <c r="C27" s="329" t="s">
        <v>49</v>
      </c>
      <c r="D27" s="330"/>
      <c r="E27" s="331"/>
      <c r="F27" s="317">
        <v>45371</v>
      </c>
      <c r="G27" s="318"/>
      <c r="H27" s="318"/>
      <c r="I27" s="319"/>
      <c r="J27" s="317">
        <v>45372</v>
      </c>
      <c r="K27" s="318"/>
      <c r="L27" s="318"/>
      <c r="M27" s="319"/>
      <c r="N27" s="317">
        <v>45373</v>
      </c>
      <c r="O27" s="318"/>
      <c r="P27" s="318"/>
      <c r="Q27" s="319"/>
      <c r="R27" s="317">
        <v>45378</v>
      </c>
      <c r="S27" s="318"/>
      <c r="T27" s="318"/>
      <c r="U27" s="319"/>
      <c r="V27" s="317">
        <v>45380</v>
      </c>
      <c r="W27" s="318"/>
      <c r="X27" s="318"/>
      <c r="Y27" s="402"/>
    </row>
    <row r="28" spans="3:25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15" t="s">
        <v>76</v>
      </c>
      <c r="N28" s="27" t="s">
        <v>80</v>
      </c>
      <c r="O28" s="13" t="s">
        <v>74</v>
      </c>
      <c r="P28" s="14" t="s">
        <v>75</v>
      </c>
      <c r="Q28" s="15" t="s">
        <v>76</v>
      </c>
      <c r="R28" s="27" t="s">
        <v>80</v>
      </c>
      <c r="S28" s="13" t="s">
        <v>74</v>
      </c>
      <c r="T28" s="14" t="s">
        <v>75</v>
      </c>
      <c r="U28" s="15" t="s">
        <v>76</v>
      </c>
      <c r="V28" s="27" t="s">
        <v>80</v>
      </c>
      <c r="W28" s="13" t="s">
        <v>74</v>
      </c>
      <c r="X28" s="14" t="s">
        <v>75</v>
      </c>
      <c r="Y28" s="205" t="s">
        <v>76</v>
      </c>
    </row>
    <row r="29" spans="3:25" ht="16.5" x14ac:dyDescent="0.15">
      <c r="C29" s="350"/>
      <c r="D29" s="352" t="s">
        <v>10</v>
      </c>
      <c r="E29" s="355" t="s">
        <v>34</v>
      </c>
      <c r="F29" s="59">
        <v>21.9</v>
      </c>
      <c r="G29" s="320">
        <v>21.9</v>
      </c>
      <c r="H29" s="309">
        <v>0</v>
      </c>
      <c r="I29" s="311"/>
      <c r="J29" s="59">
        <v>21.9</v>
      </c>
      <c r="K29" s="320">
        <v>22.5</v>
      </c>
      <c r="L29" s="309">
        <v>0.60000000000000142</v>
      </c>
      <c r="M29" s="311" t="s">
        <v>68</v>
      </c>
      <c r="N29" s="59">
        <v>21.9</v>
      </c>
      <c r="O29" s="320">
        <v>21.9</v>
      </c>
      <c r="P29" s="309">
        <v>0</v>
      </c>
      <c r="Q29" s="311"/>
      <c r="R29" s="59">
        <v>21.9</v>
      </c>
      <c r="S29" s="320">
        <v>21.9</v>
      </c>
      <c r="T29" s="309">
        <v>0</v>
      </c>
      <c r="U29" s="311"/>
      <c r="V29" s="59">
        <v>21.9</v>
      </c>
      <c r="W29" s="320">
        <v>21.9</v>
      </c>
      <c r="X29" s="309">
        <v>0</v>
      </c>
      <c r="Y29" s="399"/>
    </row>
    <row r="30" spans="3:25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0.47</v>
      </c>
      <c r="K30" s="321">
        <v>0</v>
      </c>
      <c r="L30" s="322"/>
      <c r="M30" s="323"/>
      <c r="N30" s="57">
        <v>0.47</v>
      </c>
      <c r="O30" s="321">
        <v>0</v>
      </c>
      <c r="P30" s="322"/>
      <c r="Q30" s="323"/>
      <c r="R30" s="57">
        <v>0.47</v>
      </c>
      <c r="S30" s="321">
        <v>0</v>
      </c>
      <c r="T30" s="322"/>
      <c r="U30" s="323"/>
      <c r="V30" s="57">
        <v>0.47</v>
      </c>
      <c r="W30" s="321">
        <v>0</v>
      </c>
      <c r="X30" s="322"/>
      <c r="Y30" s="401"/>
    </row>
    <row r="31" spans="3:25" ht="16.5" x14ac:dyDescent="0.15">
      <c r="C31" s="350"/>
      <c r="D31" s="353"/>
      <c r="E31" s="355" t="s">
        <v>35</v>
      </c>
      <c r="F31" s="59">
        <v>27.2</v>
      </c>
      <c r="G31" s="320">
        <v>27.2</v>
      </c>
      <c r="H31" s="309">
        <v>0</v>
      </c>
      <c r="I31" s="311"/>
      <c r="J31" s="59">
        <v>27.2</v>
      </c>
      <c r="K31" s="320">
        <v>38.299999999999997</v>
      </c>
      <c r="L31" s="309">
        <v>11.099999999999998</v>
      </c>
      <c r="M31" s="311" t="s">
        <v>68</v>
      </c>
      <c r="N31" s="59">
        <v>27.2</v>
      </c>
      <c r="O31" s="320">
        <v>36.9</v>
      </c>
      <c r="P31" s="309">
        <v>9.6999999999999993</v>
      </c>
      <c r="Q31" s="311" t="s">
        <v>68</v>
      </c>
      <c r="R31" s="59">
        <v>27.2</v>
      </c>
      <c r="S31" s="320">
        <v>36.9</v>
      </c>
      <c r="T31" s="309">
        <v>9.6999999999999993</v>
      </c>
      <c r="U31" s="311" t="s">
        <v>91</v>
      </c>
      <c r="V31" s="59">
        <v>27.2</v>
      </c>
      <c r="W31" s="320">
        <v>35.5</v>
      </c>
      <c r="X31" s="309">
        <v>8.3000000000000007</v>
      </c>
      <c r="Y31" s="399" t="s">
        <v>91</v>
      </c>
    </row>
    <row r="32" spans="3:25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323"/>
      <c r="N32" s="57">
        <v>0.28999999999999998</v>
      </c>
      <c r="O32" s="321">
        <v>0</v>
      </c>
      <c r="P32" s="322"/>
      <c r="Q32" s="323"/>
      <c r="R32" s="57">
        <v>0.28999999999999998</v>
      </c>
      <c r="S32" s="321">
        <v>0</v>
      </c>
      <c r="T32" s="322"/>
      <c r="U32" s="323"/>
      <c r="V32" s="57">
        <v>0.28999999999999998</v>
      </c>
      <c r="W32" s="321">
        <v>0</v>
      </c>
      <c r="X32" s="322"/>
      <c r="Y32" s="401"/>
    </row>
    <row r="33" spans="3:25" ht="16.5" x14ac:dyDescent="0.15">
      <c r="C33" s="350"/>
      <c r="D33" s="347" t="s">
        <v>36</v>
      </c>
      <c r="E33" s="85" t="s">
        <v>11</v>
      </c>
      <c r="F33" s="59">
        <v>49.2</v>
      </c>
      <c r="G33" s="84">
        <v>36.200000000000003</v>
      </c>
      <c r="H33" s="309">
        <v>-13</v>
      </c>
      <c r="I33" s="311" t="s">
        <v>72</v>
      </c>
      <c r="J33" s="59">
        <v>49.2</v>
      </c>
      <c r="K33" s="84">
        <v>26.3</v>
      </c>
      <c r="L33" s="309">
        <v>-22.900000000000002</v>
      </c>
      <c r="M33" s="311" t="s">
        <v>72</v>
      </c>
      <c r="N33" s="59">
        <v>43.6</v>
      </c>
      <c r="O33" s="84">
        <v>36.4</v>
      </c>
      <c r="P33" s="309">
        <v>-7.2000000000000028</v>
      </c>
      <c r="Q33" s="311" t="s">
        <v>72</v>
      </c>
      <c r="R33" s="59">
        <v>33.4</v>
      </c>
      <c r="S33" s="84">
        <v>40.299999999999997</v>
      </c>
      <c r="T33" s="309">
        <v>6.8999999999999986</v>
      </c>
      <c r="U33" s="311" t="s">
        <v>92</v>
      </c>
      <c r="V33" s="59">
        <v>33.4</v>
      </c>
      <c r="W33" s="84">
        <v>34.799999999999997</v>
      </c>
      <c r="X33" s="309">
        <v>1.3999999999999986</v>
      </c>
      <c r="Y33" s="399" t="s">
        <v>92</v>
      </c>
    </row>
    <row r="34" spans="3:25" ht="16.5" x14ac:dyDescent="0.15">
      <c r="C34" s="350"/>
      <c r="D34" s="348"/>
      <c r="E34" s="344" t="s">
        <v>58</v>
      </c>
      <c r="F34" s="50">
        <v>0.26</v>
      </c>
      <c r="G34" s="56">
        <v>0.19</v>
      </c>
      <c r="H34" s="322"/>
      <c r="I34" s="323"/>
      <c r="J34" s="50">
        <v>0.26</v>
      </c>
      <c r="K34" s="56">
        <v>0.14000000000000001</v>
      </c>
      <c r="L34" s="322"/>
      <c r="M34" s="323"/>
      <c r="N34" s="50">
        <v>0.24</v>
      </c>
      <c r="O34" s="56">
        <v>0.2</v>
      </c>
      <c r="P34" s="322"/>
      <c r="Q34" s="323"/>
      <c r="R34" s="50">
        <v>0.23</v>
      </c>
      <c r="S34" s="56">
        <v>0.28000000000000003</v>
      </c>
      <c r="T34" s="322"/>
      <c r="U34" s="323"/>
      <c r="V34" s="50">
        <v>0.23</v>
      </c>
      <c r="W34" s="56">
        <v>0.24</v>
      </c>
      <c r="X34" s="322"/>
      <c r="Y34" s="401"/>
    </row>
    <row r="35" spans="3:25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30"/>
      <c r="N35" s="28">
        <v>49.2</v>
      </c>
      <c r="O35" s="29"/>
      <c r="P35" s="29"/>
      <c r="Q35" s="30"/>
      <c r="R35" s="28">
        <v>49.2</v>
      </c>
      <c r="S35" s="29"/>
      <c r="T35" s="29"/>
      <c r="U35" s="30"/>
      <c r="V35" s="28">
        <v>49.2</v>
      </c>
      <c r="W35" s="29"/>
      <c r="X35" s="29"/>
      <c r="Y35" s="216"/>
    </row>
    <row r="36" spans="3:25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33"/>
      <c r="N36" s="31">
        <v>0.26</v>
      </c>
      <c r="O36" s="32"/>
      <c r="P36" s="32"/>
      <c r="Q36" s="33"/>
      <c r="R36" s="31">
        <v>0.26</v>
      </c>
      <c r="S36" s="32"/>
      <c r="T36" s="32"/>
      <c r="U36" s="33"/>
      <c r="V36" s="31">
        <v>0.26</v>
      </c>
      <c r="W36" s="32"/>
      <c r="X36" s="32"/>
      <c r="Y36" s="217"/>
    </row>
    <row r="37" spans="3:25" ht="16.5" x14ac:dyDescent="0.15">
      <c r="C37" s="350"/>
      <c r="D37" s="348"/>
      <c r="E37" s="86" t="s">
        <v>12</v>
      </c>
      <c r="F37" s="52">
        <v>13</v>
      </c>
      <c r="G37" s="61">
        <v>0.2</v>
      </c>
      <c r="H37" s="17">
        <v>-12.8</v>
      </c>
      <c r="I37" s="58" t="s">
        <v>89</v>
      </c>
      <c r="J37" s="52">
        <v>13</v>
      </c>
      <c r="K37" s="61">
        <v>-1.4155343563970746E-15</v>
      </c>
      <c r="L37" s="17">
        <v>-13.000000000000002</v>
      </c>
      <c r="M37" s="58" t="s">
        <v>89</v>
      </c>
      <c r="N37" s="52">
        <v>13</v>
      </c>
      <c r="O37" s="61">
        <v>-1.4155343563970746E-15</v>
      </c>
      <c r="P37" s="17">
        <v>-13.000000000000002</v>
      </c>
      <c r="Q37" s="58" t="s">
        <v>89</v>
      </c>
      <c r="R37" s="52">
        <v>13</v>
      </c>
      <c r="S37" s="61">
        <v>0.6</v>
      </c>
      <c r="T37" s="17">
        <v>-12.4</v>
      </c>
      <c r="U37" s="58" t="s">
        <v>89</v>
      </c>
      <c r="V37" s="52">
        <v>13</v>
      </c>
      <c r="W37" s="61">
        <v>0.4</v>
      </c>
      <c r="X37" s="17">
        <v>-12.6</v>
      </c>
      <c r="Y37" s="211" t="s">
        <v>89</v>
      </c>
    </row>
    <row r="38" spans="3:25" ht="17.25" thickBot="1" x14ac:dyDescent="0.2">
      <c r="C38" s="351"/>
      <c r="D38" s="357" t="s">
        <v>20</v>
      </c>
      <c r="E38" s="358"/>
      <c r="F38" s="2">
        <v>111.3</v>
      </c>
      <c r="G38" s="3">
        <v>85.5</v>
      </c>
      <c r="H38" s="3">
        <v>-25.8</v>
      </c>
      <c r="I38" s="25"/>
      <c r="J38" s="2">
        <v>111.3</v>
      </c>
      <c r="K38" s="3">
        <v>87.1</v>
      </c>
      <c r="L38" s="3">
        <v>-24.200000000000003</v>
      </c>
      <c r="M38" s="25"/>
      <c r="N38" s="2">
        <v>105.69999999999999</v>
      </c>
      <c r="O38" s="3">
        <v>95.199999999999989</v>
      </c>
      <c r="P38" s="3">
        <v>-10.500000000000005</v>
      </c>
      <c r="Q38" s="25"/>
      <c r="R38" s="2">
        <v>95.5</v>
      </c>
      <c r="S38" s="3">
        <v>99.699999999999989</v>
      </c>
      <c r="T38" s="3">
        <v>4.1999999999999975</v>
      </c>
      <c r="U38" s="25"/>
      <c r="V38" s="2">
        <v>95.5</v>
      </c>
      <c r="W38" s="3">
        <v>92.6</v>
      </c>
      <c r="X38" s="3">
        <v>-2.9000000000000004</v>
      </c>
      <c r="Y38" s="214"/>
    </row>
    <row r="39" spans="3:25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3"/>
      <c r="N39" s="22"/>
      <c r="O39" s="22"/>
      <c r="P39" s="22"/>
      <c r="Q39" s="23"/>
      <c r="R39" s="22"/>
      <c r="S39" s="22"/>
      <c r="T39" s="22"/>
      <c r="U39" s="23"/>
      <c r="V39" s="22"/>
      <c r="W39" s="22"/>
      <c r="X39" s="22"/>
      <c r="Y39" s="209"/>
    </row>
    <row r="40" spans="3:25" ht="17.25" thickBot="1" x14ac:dyDescent="0.2">
      <c r="C40" s="329" t="s">
        <v>50</v>
      </c>
      <c r="D40" s="330"/>
      <c r="E40" s="331"/>
      <c r="F40" s="304">
        <v>45371</v>
      </c>
      <c r="G40" s="305"/>
      <c r="H40" s="305"/>
      <c r="I40" s="306"/>
      <c r="J40" s="304">
        <v>45372</v>
      </c>
      <c r="K40" s="305"/>
      <c r="L40" s="305"/>
      <c r="M40" s="306"/>
      <c r="N40" s="304">
        <v>45373</v>
      </c>
      <c r="O40" s="305"/>
      <c r="P40" s="305"/>
      <c r="Q40" s="306"/>
      <c r="R40" s="304">
        <v>45378</v>
      </c>
      <c r="S40" s="305"/>
      <c r="T40" s="305"/>
      <c r="U40" s="306"/>
      <c r="V40" s="304">
        <v>45380</v>
      </c>
      <c r="W40" s="305"/>
      <c r="X40" s="305"/>
      <c r="Y40" s="398"/>
    </row>
    <row r="41" spans="3:25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15" t="s">
        <v>76</v>
      </c>
      <c r="N41" s="46" t="s">
        <v>81</v>
      </c>
      <c r="O41" s="13" t="s">
        <v>74</v>
      </c>
      <c r="P41" s="14" t="s">
        <v>75</v>
      </c>
      <c r="Q41" s="15" t="s">
        <v>76</v>
      </c>
      <c r="R41" s="46" t="s">
        <v>81</v>
      </c>
      <c r="S41" s="13" t="s">
        <v>74</v>
      </c>
      <c r="T41" s="14" t="s">
        <v>75</v>
      </c>
      <c r="U41" s="15" t="s">
        <v>76</v>
      </c>
      <c r="V41" s="46" t="s">
        <v>81</v>
      </c>
      <c r="W41" s="13" t="s">
        <v>74</v>
      </c>
      <c r="X41" s="14" t="s">
        <v>75</v>
      </c>
      <c r="Y41" s="205" t="s">
        <v>76</v>
      </c>
    </row>
    <row r="42" spans="3:25" ht="16.5" customHeight="1" x14ac:dyDescent="0.15">
      <c r="C42" s="325"/>
      <c r="D42" s="374"/>
      <c r="E42" s="342" t="s">
        <v>59</v>
      </c>
      <c r="F42" s="51">
        <v>0</v>
      </c>
      <c r="G42" s="307">
        <v>0</v>
      </c>
      <c r="H42" s="309">
        <v>0</v>
      </c>
      <c r="I42" s="311"/>
      <c r="J42" s="51">
        <v>0</v>
      </c>
      <c r="K42" s="307">
        <v>0</v>
      </c>
      <c r="L42" s="309">
        <v>0</v>
      </c>
      <c r="M42" s="311"/>
      <c r="N42" s="51">
        <v>0</v>
      </c>
      <c r="O42" s="307">
        <v>0</v>
      </c>
      <c r="P42" s="309">
        <v>0</v>
      </c>
      <c r="Q42" s="311"/>
      <c r="R42" s="51">
        <v>0</v>
      </c>
      <c r="S42" s="307">
        <v>0</v>
      </c>
      <c r="T42" s="309">
        <v>0</v>
      </c>
      <c r="U42" s="311"/>
      <c r="V42" s="51">
        <v>0</v>
      </c>
      <c r="W42" s="307">
        <v>0</v>
      </c>
      <c r="X42" s="309">
        <v>0</v>
      </c>
      <c r="Y42" s="399"/>
    </row>
    <row r="43" spans="3:25" ht="17.25" thickBot="1" x14ac:dyDescent="0.2">
      <c r="C43" s="375"/>
      <c r="D43" s="376"/>
      <c r="E43" s="343"/>
      <c r="F43" s="42">
        <v>200</v>
      </c>
      <c r="G43" s="308"/>
      <c r="H43" s="310"/>
      <c r="I43" s="312"/>
      <c r="J43" s="42">
        <v>238.5</v>
      </c>
      <c r="K43" s="308"/>
      <c r="L43" s="310"/>
      <c r="M43" s="312"/>
      <c r="N43" s="42">
        <v>236.5</v>
      </c>
      <c r="O43" s="308"/>
      <c r="P43" s="310"/>
      <c r="Q43" s="312"/>
      <c r="R43" s="42">
        <v>236.5</v>
      </c>
      <c r="S43" s="308"/>
      <c r="T43" s="310"/>
      <c r="U43" s="312"/>
      <c r="V43" s="42">
        <v>245</v>
      </c>
      <c r="W43" s="308"/>
      <c r="X43" s="310"/>
      <c r="Y43" s="400"/>
    </row>
    <row r="44" spans="3:25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3"/>
      <c r="N44" s="22"/>
      <c r="O44" s="22"/>
      <c r="P44" s="22"/>
      <c r="Q44" s="23"/>
      <c r="R44" s="22"/>
      <c r="S44" s="22"/>
      <c r="T44" s="22"/>
      <c r="U44" s="23"/>
      <c r="V44" s="22"/>
      <c r="W44" s="22"/>
      <c r="X44" s="22"/>
      <c r="Y44" s="209"/>
    </row>
    <row r="45" spans="3:25" ht="17.25" thickBot="1" x14ac:dyDescent="0.2">
      <c r="C45" s="329" t="s">
        <v>51</v>
      </c>
      <c r="D45" s="330"/>
      <c r="E45" s="331"/>
      <c r="F45" s="304">
        <v>45371</v>
      </c>
      <c r="G45" s="305"/>
      <c r="H45" s="305"/>
      <c r="I45" s="306"/>
      <c r="J45" s="304">
        <v>45372</v>
      </c>
      <c r="K45" s="305"/>
      <c r="L45" s="305"/>
      <c r="M45" s="306"/>
      <c r="N45" s="304">
        <v>45373</v>
      </c>
      <c r="O45" s="305"/>
      <c r="P45" s="305"/>
      <c r="Q45" s="306"/>
      <c r="R45" s="304">
        <v>45378</v>
      </c>
      <c r="S45" s="305"/>
      <c r="T45" s="305"/>
      <c r="U45" s="306"/>
      <c r="V45" s="304">
        <v>45380</v>
      </c>
      <c r="W45" s="305"/>
      <c r="X45" s="305"/>
      <c r="Y45" s="398"/>
    </row>
    <row r="46" spans="3:25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15" t="s">
        <v>76</v>
      </c>
      <c r="N46" s="37" t="s">
        <v>82</v>
      </c>
      <c r="O46" s="13" t="s">
        <v>74</v>
      </c>
      <c r="P46" s="14" t="s">
        <v>75</v>
      </c>
      <c r="Q46" s="15" t="s">
        <v>76</v>
      </c>
      <c r="R46" s="37" t="s">
        <v>82</v>
      </c>
      <c r="S46" s="13" t="s">
        <v>74</v>
      </c>
      <c r="T46" s="14" t="s">
        <v>75</v>
      </c>
      <c r="U46" s="15" t="s">
        <v>76</v>
      </c>
      <c r="V46" s="37" t="s">
        <v>82</v>
      </c>
      <c r="W46" s="13" t="s">
        <v>74</v>
      </c>
      <c r="X46" s="14" t="s">
        <v>75</v>
      </c>
      <c r="Y46" s="205" t="s">
        <v>76</v>
      </c>
    </row>
    <row r="47" spans="3:25" ht="16.5" x14ac:dyDescent="0.15">
      <c r="C47" s="325"/>
      <c r="D47" s="326"/>
      <c r="E47" s="335" t="s">
        <v>56</v>
      </c>
      <c r="F47" s="51">
        <v>30.8</v>
      </c>
      <c r="G47" s="307">
        <v>33.700000000000003</v>
      </c>
      <c r="H47" s="309">
        <v>2.9000000000000021</v>
      </c>
      <c r="I47" s="311" t="s">
        <v>66</v>
      </c>
      <c r="J47" s="51">
        <v>27.4</v>
      </c>
      <c r="K47" s="307">
        <v>27.7</v>
      </c>
      <c r="L47" s="309">
        <v>0.30000000000000071</v>
      </c>
      <c r="M47" s="311" t="s">
        <v>72</v>
      </c>
      <c r="N47" s="51">
        <v>27.4</v>
      </c>
      <c r="O47" s="307">
        <v>27.7</v>
      </c>
      <c r="P47" s="309">
        <v>0.30000000000000071</v>
      </c>
      <c r="Q47" s="311" t="s">
        <v>72</v>
      </c>
      <c r="R47" s="51">
        <v>30.8</v>
      </c>
      <c r="S47" s="307">
        <v>34.299999999999997</v>
      </c>
      <c r="T47" s="309">
        <v>3.4999999999999964</v>
      </c>
      <c r="U47" s="311" t="s">
        <v>86</v>
      </c>
      <c r="V47" s="51">
        <v>30.8</v>
      </c>
      <c r="W47" s="307">
        <v>34.299999999999997</v>
      </c>
      <c r="X47" s="309">
        <v>3.4999999999999964</v>
      </c>
      <c r="Y47" s="399" t="s">
        <v>86</v>
      </c>
    </row>
    <row r="48" spans="3:25" ht="17.25" thickBot="1" x14ac:dyDescent="0.2">
      <c r="C48" s="333"/>
      <c r="D48" s="334"/>
      <c r="E48" s="336"/>
      <c r="F48" s="60">
        <v>0.64</v>
      </c>
      <c r="G48" s="308"/>
      <c r="H48" s="310"/>
      <c r="I48" s="312"/>
      <c r="J48" s="60">
        <v>0.68</v>
      </c>
      <c r="K48" s="308"/>
      <c r="L48" s="310"/>
      <c r="M48" s="312"/>
      <c r="N48" s="60">
        <v>0.68</v>
      </c>
      <c r="O48" s="308"/>
      <c r="P48" s="310"/>
      <c r="Q48" s="312"/>
      <c r="R48" s="60">
        <v>0.64</v>
      </c>
      <c r="S48" s="308"/>
      <c r="T48" s="310"/>
      <c r="U48" s="312"/>
      <c r="V48" s="60">
        <v>0.64</v>
      </c>
      <c r="W48" s="308"/>
      <c r="X48" s="310"/>
      <c r="Y48" s="400"/>
    </row>
    <row r="49" spans="1:25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3"/>
      <c r="N49" s="22"/>
      <c r="O49" s="22"/>
      <c r="P49" s="22"/>
      <c r="Q49" s="23"/>
      <c r="R49" s="22"/>
      <c r="S49" s="22"/>
      <c r="T49" s="22"/>
      <c r="U49" s="23"/>
      <c r="V49" s="22"/>
      <c r="W49" s="22"/>
      <c r="X49" s="22"/>
      <c r="Y49" s="209"/>
    </row>
    <row r="50" spans="1:25" ht="17.25" thickBot="1" x14ac:dyDescent="0.2">
      <c r="C50" s="329" t="s">
        <v>52</v>
      </c>
      <c r="D50" s="330"/>
      <c r="E50" s="331"/>
      <c r="F50" s="304">
        <v>45371</v>
      </c>
      <c r="G50" s="305"/>
      <c r="H50" s="305"/>
      <c r="I50" s="306"/>
      <c r="J50" s="304">
        <v>45372</v>
      </c>
      <c r="K50" s="305"/>
      <c r="L50" s="305"/>
      <c r="M50" s="306"/>
      <c r="N50" s="304">
        <v>45373</v>
      </c>
      <c r="O50" s="305"/>
      <c r="P50" s="305"/>
      <c r="Q50" s="306"/>
      <c r="R50" s="304">
        <v>45378</v>
      </c>
      <c r="S50" s="305"/>
      <c r="T50" s="305"/>
      <c r="U50" s="306"/>
      <c r="V50" s="304">
        <v>45380</v>
      </c>
      <c r="W50" s="305"/>
      <c r="X50" s="305"/>
      <c r="Y50" s="398"/>
    </row>
    <row r="51" spans="1:25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41" t="s">
        <v>84</v>
      </c>
      <c r="N51" s="37" t="s">
        <v>83</v>
      </c>
      <c r="O51" s="39" t="s">
        <v>74</v>
      </c>
      <c r="P51" s="40" t="s">
        <v>75</v>
      </c>
      <c r="Q51" s="41" t="s">
        <v>84</v>
      </c>
      <c r="R51" s="37" t="s">
        <v>83</v>
      </c>
      <c r="S51" s="39" t="s">
        <v>74</v>
      </c>
      <c r="T51" s="40" t="s">
        <v>75</v>
      </c>
      <c r="U51" s="41" t="s">
        <v>84</v>
      </c>
      <c r="V51" s="37" t="s">
        <v>83</v>
      </c>
      <c r="W51" s="39" t="s">
        <v>74</v>
      </c>
      <c r="X51" s="40" t="s">
        <v>75</v>
      </c>
      <c r="Y51" s="218" t="s">
        <v>84</v>
      </c>
    </row>
    <row r="52" spans="1:25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48" t="s">
        <v>77</v>
      </c>
      <c r="N52" s="52">
        <v>0</v>
      </c>
      <c r="O52" s="61">
        <v>0</v>
      </c>
      <c r="P52" s="17">
        <v>0</v>
      </c>
      <c r="Q52" s="48" t="s">
        <v>77</v>
      </c>
      <c r="R52" s="52">
        <v>0</v>
      </c>
      <c r="S52" s="61">
        <v>0</v>
      </c>
      <c r="T52" s="17">
        <v>0</v>
      </c>
      <c r="U52" s="48" t="s">
        <v>77</v>
      </c>
      <c r="V52" s="52">
        <v>0</v>
      </c>
      <c r="W52" s="61">
        <v>0</v>
      </c>
      <c r="X52" s="17">
        <v>0</v>
      </c>
      <c r="Y52" s="219" t="s">
        <v>77</v>
      </c>
    </row>
    <row r="53" spans="1:25" ht="17.25" thickBot="1" x14ac:dyDescent="0.2">
      <c r="C53" s="327"/>
      <c r="D53" s="328"/>
      <c r="E53" s="65" t="s">
        <v>42</v>
      </c>
      <c r="F53" s="66">
        <v>0</v>
      </c>
      <c r="G53" s="73">
        <v>26.6</v>
      </c>
      <c r="H53" s="68" t="s">
        <v>77</v>
      </c>
      <c r="I53" s="69" t="s">
        <v>159</v>
      </c>
      <c r="J53" s="66">
        <v>0</v>
      </c>
      <c r="K53" s="73">
        <v>25.7</v>
      </c>
      <c r="L53" s="68" t="s">
        <v>77</v>
      </c>
      <c r="M53" s="69" t="s">
        <v>159</v>
      </c>
      <c r="N53" s="66">
        <v>0</v>
      </c>
      <c r="O53" s="73">
        <v>26.5</v>
      </c>
      <c r="P53" s="68" t="s">
        <v>77</v>
      </c>
      <c r="Q53" s="69" t="s">
        <v>159</v>
      </c>
      <c r="R53" s="66">
        <v>0</v>
      </c>
      <c r="S53" s="73">
        <v>26.9</v>
      </c>
      <c r="T53" s="68" t="s">
        <v>77</v>
      </c>
      <c r="U53" s="69" t="s">
        <v>159</v>
      </c>
      <c r="V53" s="66">
        <v>0</v>
      </c>
      <c r="W53" s="73">
        <v>27.5</v>
      </c>
      <c r="X53" s="68" t="s">
        <v>77</v>
      </c>
      <c r="Y53" s="220" t="s">
        <v>159</v>
      </c>
    </row>
    <row r="54" spans="1:25" ht="16.5" thickTop="1" x14ac:dyDescent="0.15">
      <c r="C54" s="1" t="s">
        <v>71</v>
      </c>
    </row>
    <row r="56" spans="1:25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25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135">
    <mergeCell ref="N3:Q3"/>
    <mergeCell ref="R3:U3"/>
    <mergeCell ref="V3:Y3"/>
    <mergeCell ref="C4:C9"/>
    <mergeCell ref="D5:D6"/>
    <mergeCell ref="D7:D8"/>
    <mergeCell ref="D9:E9"/>
    <mergeCell ref="C11:E11"/>
    <mergeCell ref="F11:I11"/>
    <mergeCell ref="C3:E3"/>
    <mergeCell ref="F3:I3"/>
    <mergeCell ref="J3:M3"/>
    <mergeCell ref="R23:U23"/>
    <mergeCell ref="V23:Y23"/>
    <mergeCell ref="J11:M11"/>
    <mergeCell ref="N11:Q11"/>
    <mergeCell ref="R11:U11"/>
    <mergeCell ref="V11:Y11"/>
    <mergeCell ref="C12:C21"/>
    <mergeCell ref="D13:D14"/>
    <mergeCell ref="D15:D16"/>
    <mergeCell ref="D17:D20"/>
    <mergeCell ref="D21:E21"/>
    <mergeCell ref="C24:D25"/>
    <mergeCell ref="E24:E25"/>
    <mergeCell ref="C27:E27"/>
    <mergeCell ref="F27:I27"/>
    <mergeCell ref="J27:M27"/>
    <mergeCell ref="N27:Q27"/>
    <mergeCell ref="C23:E23"/>
    <mergeCell ref="F23:I23"/>
    <mergeCell ref="J23:M23"/>
    <mergeCell ref="N23:Q23"/>
    <mergeCell ref="R27:U27"/>
    <mergeCell ref="V27:Y27"/>
    <mergeCell ref="C28:C38"/>
    <mergeCell ref="D29:D32"/>
    <mergeCell ref="E29:E30"/>
    <mergeCell ref="G29:G30"/>
    <mergeCell ref="H29:H30"/>
    <mergeCell ref="I29:I30"/>
    <mergeCell ref="K29:K30"/>
    <mergeCell ref="L29:L30"/>
    <mergeCell ref="U29:U30"/>
    <mergeCell ref="W29:W30"/>
    <mergeCell ref="X29:X30"/>
    <mergeCell ref="Y29:Y30"/>
    <mergeCell ref="E31:E32"/>
    <mergeCell ref="G31:G32"/>
    <mergeCell ref="H31:H32"/>
    <mergeCell ref="I31:I32"/>
    <mergeCell ref="K31:K32"/>
    <mergeCell ref="L31:L32"/>
    <mergeCell ref="M29:M30"/>
    <mergeCell ref="O29:O30"/>
    <mergeCell ref="P29:P30"/>
    <mergeCell ref="Q29:Q30"/>
    <mergeCell ref="S29:S30"/>
    <mergeCell ref="T29:T30"/>
    <mergeCell ref="X33:X34"/>
    <mergeCell ref="Y33:Y34"/>
    <mergeCell ref="E34:E36"/>
    <mergeCell ref="U31:U32"/>
    <mergeCell ref="W31:W32"/>
    <mergeCell ref="X31:X32"/>
    <mergeCell ref="Y31:Y32"/>
    <mergeCell ref="D33:D37"/>
    <mergeCell ref="H33:H34"/>
    <mergeCell ref="I33:I34"/>
    <mergeCell ref="L33:L34"/>
    <mergeCell ref="M33:M34"/>
    <mergeCell ref="P33:P34"/>
    <mergeCell ref="M31:M32"/>
    <mergeCell ref="O31:O32"/>
    <mergeCell ref="P31:P32"/>
    <mergeCell ref="Q31:Q32"/>
    <mergeCell ref="S31:S32"/>
    <mergeCell ref="T31:T32"/>
    <mergeCell ref="D38:E38"/>
    <mergeCell ref="C40:E40"/>
    <mergeCell ref="F40:I40"/>
    <mergeCell ref="J40:M40"/>
    <mergeCell ref="N40:Q40"/>
    <mergeCell ref="R40:U40"/>
    <mergeCell ref="Q33:Q34"/>
    <mergeCell ref="T33:T34"/>
    <mergeCell ref="U33:U34"/>
    <mergeCell ref="V40:Y40"/>
    <mergeCell ref="C41:D43"/>
    <mergeCell ref="E42:E43"/>
    <mergeCell ref="G42:G43"/>
    <mergeCell ref="H42:H43"/>
    <mergeCell ref="I42:I43"/>
    <mergeCell ref="K42:K43"/>
    <mergeCell ref="L42:L43"/>
    <mergeCell ref="M42:M43"/>
    <mergeCell ref="O42:O43"/>
    <mergeCell ref="X42:X43"/>
    <mergeCell ref="Y42:Y43"/>
    <mergeCell ref="C45:E45"/>
    <mergeCell ref="F45:I45"/>
    <mergeCell ref="J45:M45"/>
    <mergeCell ref="N45:Q45"/>
    <mergeCell ref="R45:U45"/>
    <mergeCell ref="V45:Y45"/>
    <mergeCell ref="P42:P43"/>
    <mergeCell ref="Q42:Q43"/>
    <mergeCell ref="S42:S43"/>
    <mergeCell ref="T42:T43"/>
    <mergeCell ref="U42:U43"/>
    <mergeCell ref="W42:W43"/>
    <mergeCell ref="V50:Y50"/>
    <mergeCell ref="C51:D53"/>
    <mergeCell ref="T47:T48"/>
    <mergeCell ref="U47:U48"/>
    <mergeCell ref="W47:W48"/>
    <mergeCell ref="X47:X48"/>
    <mergeCell ref="Y47:Y48"/>
    <mergeCell ref="C50:E50"/>
    <mergeCell ref="F50:I50"/>
    <mergeCell ref="J50:M50"/>
    <mergeCell ref="N50:Q50"/>
    <mergeCell ref="R50:U50"/>
    <mergeCell ref="L47:L48"/>
    <mergeCell ref="M47:M48"/>
    <mergeCell ref="O47:O48"/>
    <mergeCell ref="P47:P48"/>
    <mergeCell ref="Q47:Q48"/>
    <mergeCell ref="S47:S48"/>
    <mergeCell ref="C46:D48"/>
    <mergeCell ref="E47:E48"/>
    <mergeCell ref="G47:G48"/>
    <mergeCell ref="H47:H48"/>
    <mergeCell ref="I47:I48"/>
    <mergeCell ref="K47:K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&amp;"メイリオ,ボールド"&amp;22日別の優先給電ルールに基づく抑制、調整状況（2024年3月）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5EC0-CD3B-4D12-A9A8-5F142DF600F8}">
  <sheetPr>
    <tabColor rgb="FFFFC000"/>
    <pageSetUpPr fitToPage="1"/>
  </sheetPr>
  <dimension ref="A1:Y57"/>
  <sheetViews>
    <sheetView showGridLines="0" view="pageBreakPreview" zoomScale="55" zoomScaleNormal="55" zoomScaleSheetLayoutView="55" workbookViewId="0">
      <selection activeCell="V45" sqref="V45"/>
    </sheetView>
  </sheetViews>
  <sheetFormatPr defaultColWidth="9" defaultRowHeight="15.75" x14ac:dyDescent="0.15"/>
  <cols>
    <col min="1" max="1" width="0.875" style="1" customWidth="1"/>
    <col min="2" max="2" width="1.125" style="1" customWidth="1"/>
    <col min="3" max="3" width="14.75" style="1" customWidth="1"/>
    <col min="4" max="4" width="8" style="1" customWidth="1"/>
    <col min="5" max="5" width="18.125" style="1" customWidth="1"/>
    <col min="6" max="7" width="11" style="1" bestFit="1" customWidth="1"/>
    <col min="8" max="8" width="11.375" style="1" customWidth="1"/>
    <col min="9" max="9" width="13.125" style="8" bestFit="1" customWidth="1"/>
    <col min="10" max="11" width="11" style="1" bestFit="1" customWidth="1"/>
    <col min="12" max="12" width="11.375" style="1" customWidth="1"/>
    <col min="13" max="13" width="13.125" style="8" bestFit="1" customWidth="1"/>
    <col min="14" max="15" width="11" style="1" bestFit="1" customWidth="1"/>
    <col min="16" max="16" width="11.375" style="1" customWidth="1"/>
    <col min="17" max="17" width="13.125" style="8" bestFit="1" customWidth="1"/>
    <col min="18" max="19" width="11" style="1" bestFit="1" customWidth="1"/>
    <col min="20" max="20" width="11.375" style="1" customWidth="1"/>
    <col min="21" max="21" width="13.125" style="8" bestFit="1" customWidth="1"/>
    <col min="22" max="23" width="11" style="1" bestFit="1" customWidth="1"/>
    <col min="24" max="24" width="11.375" style="1" customWidth="1"/>
    <col min="25" max="25" width="13.125" style="8" bestFit="1" customWidth="1"/>
    <col min="26" max="16384" width="9" style="1"/>
  </cols>
  <sheetData>
    <row r="1" spans="3:17" ht="15.75" customHeight="1" x14ac:dyDescent="0.15">
      <c r="E1" s="6"/>
      <c r="F1" s="6"/>
      <c r="G1" s="6"/>
      <c r="H1" s="6"/>
      <c r="I1" s="7"/>
      <c r="J1" s="6"/>
      <c r="K1" s="6"/>
      <c r="L1" s="6"/>
      <c r="M1" s="7"/>
      <c r="N1" s="6"/>
      <c r="O1" s="6"/>
      <c r="P1" s="6"/>
      <c r="Q1" s="7"/>
    </row>
    <row r="2" spans="3:17" ht="19.5" customHeight="1" thickBot="1" x14ac:dyDescent="0.2">
      <c r="E2" s="6"/>
      <c r="F2" s="6"/>
      <c r="G2" s="6"/>
      <c r="H2" s="6"/>
      <c r="I2" s="7"/>
      <c r="J2" s="6"/>
      <c r="K2" s="6"/>
      <c r="L2" s="6"/>
      <c r="M2" s="9" t="s">
        <v>54</v>
      </c>
      <c r="N2" s="6"/>
      <c r="O2" s="6"/>
      <c r="P2" s="6"/>
      <c r="Q2" s="7"/>
    </row>
    <row r="3" spans="3:17" ht="18" thickTop="1" thickBot="1" x14ac:dyDescent="0.2">
      <c r="C3" s="362" t="s">
        <v>46</v>
      </c>
      <c r="D3" s="363"/>
      <c r="E3" s="364"/>
      <c r="F3" s="314">
        <v>45381</v>
      </c>
      <c r="G3" s="315"/>
      <c r="H3" s="315"/>
      <c r="I3" s="316"/>
      <c r="J3" s="314">
        <v>45382</v>
      </c>
      <c r="K3" s="315"/>
      <c r="L3" s="315"/>
      <c r="M3" s="403"/>
      <c r="N3" s="6"/>
      <c r="O3" s="6"/>
      <c r="P3" s="6"/>
      <c r="Q3" s="7"/>
    </row>
    <row r="4" spans="3:17" ht="16.5" x14ac:dyDescent="0.15">
      <c r="C4" s="365" t="s">
        <v>57</v>
      </c>
      <c r="D4" s="10" t="s">
        <v>55</v>
      </c>
      <c r="E4" s="11" t="s">
        <v>22</v>
      </c>
      <c r="F4" s="12" t="s">
        <v>73</v>
      </c>
      <c r="G4" s="13" t="s">
        <v>74</v>
      </c>
      <c r="H4" s="14" t="s">
        <v>75</v>
      </c>
      <c r="I4" s="15" t="s">
        <v>76</v>
      </c>
      <c r="J4" s="12" t="s">
        <v>73</v>
      </c>
      <c r="K4" s="13" t="s">
        <v>74</v>
      </c>
      <c r="L4" s="14" t="s">
        <v>75</v>
      </c>
      <c r="M4" s="205" t="s">
        <v>76</v>
      </c>
      <c r="N4" s="6"/>
      <c r="O4" s="6"/>
      <c r="P4" s="6"/>
      <c r="Q4" s="7"/>
    </row>
    <row r="5" spans="3:17" ht="16.5" x14ac:dyDescent="0.15">
      <c r="C5" s="366"/>
      <c r="D5" s="352" t="s">
        <v>0</v>
      </c>
      <c r="E5" s="16" t="s">
        <v>1</v>
      </c>
      <c r="F5" s="52">
        <v>32.700000000000003</v>
      </c>
      <c r="G5" s="61">
        <v>32.700000000000003</v>
      </c>
      <c r="H5" s="17">
        <v>0</v>
      </c>
      <c r="I5" s="54"/>
      <c r="J5" s="52">
        <v>32.700000000000003</v>
      </c>
      <c r="K5" s="61">
        <v>32.700000000000003</v>
      </c>
      <c r="L5" s="17">
        <v>0</v>
      </c>
      <c r="M5" s="206"/>
      <c r="N5" s="6"/>
      <c r="O5" s="6"/>
      <c r="P5" s="6"/>
      <c r="Q5" s="7"/>
    </row>
    <row r="6" spans="3:17" ht="16.5" x14ac:dyDescent="0.15">
      <c r="C6" s="366"/>
      <c r="D6" s="369"/>
      <c r="E6" s="16" t="s">
        <v>2</v>
      </c>
      <c r="F6" s="52">
        <v>8.6999999999999993</v>
      </c>
      <c r="G6" s="61">
        <v>8.6999999999999993</v>
      </c>
      <c r="H6" s="17">
        <v>0</v>
      </c>
      <c r="I6" s="54"/>
      <c r="J6" s="52">
        <v>8.6999999999999993</v>
      </c>
      <c r="K6" s="61">
        <v>8.6999999999999993</v>
      </c>
      <c r="L6" s="17">
        <v>0</v>
      </c>
      <c r="M6" s="206"/>
      <c r="N6" s="6"/>
      <c r="O6" s="6"/>
      <c r="P6" s="6"/>
      <c r="Q6" s="7"/>
    </row>
    <row r="7" spans="3:17" ht="16.5" x14ac:dyDescent="0.15">
      <c r="C7" s="366"/>
      <c r="D7" s="352" t="s">
        <v>17</v>
      </c>
      <c r="E7" s="16" t="s">
        <v>3</v>
      </c>
      <c r="F7" s="52">
        <v>0</v>
      </c>
      <c r="G7" s="61">
        <v>0</v>
      </c>
      <c r="H7" s="17">
        <v>0</v>
      </c>
      <c r="I7" s="54"/>
      <c r="J7" s="52">
        <v>0</v>
      </c>
      <c r="K7" s="61">
        <v>0</v>
      </c>
      <c r="L7" s="17">
        <v>0</v>
      </c>
      <c r="M7" s="206"/>
      <c r="N7" s="6"/>
      <c r="O7" s="6"/>
      <c r="P7" s="6"/>
      <c r="Q7" s="7"/>
    </row>
    <row r="8" spans="3:17" ht="16.5" x14ac:dyDescent="0.15">
      <c r="C8" s="367"/>
      <c r="D8" s="369"/>
      <c r="E8" s="18" t="s">
        <v>16</v>
      </c>
      <c r="F8" s="49">
        <v>53.1</v>
      </c>
      <c r="G8" s="53">
        <v>53.1</v>
      </c>
      <c r="H8" s="19">
        <v>0</v>
      </c>
      <c r="I8" s="45"/>
      <c r="J8" s="49">
        <v>51.7</v>
      </c>
      <c r="K8" s="53">
        <v>51.7</v>
      </c>
      <c r="L8" s="19">
        <v>0</v>
      </c>
      <c r="M8" s="207"/>
      <c r="N8" s="6"/>
      <c r="O8" s="6"/>
      <c r="P8" s="6"/>
      <c r="Q8" s="7"/>
    </row>
    <row r="9" spans="3:17" ht="17.25" thickBot="1" x14ac:dyDescent="0.2">
      <c r="C9" s="368"/>
      <c r="D9" s="357" t="s">
        <v>20</v>
      </c>
      <c r="E9" s="358"/>
      <c r="F9" s="2">
        <v>94.5</v>
      </c>
      <c r="G9" s="3">
        <v>94.5</v>
      </c>
      <c r="H9" s="3">
        <v>0</v>
      </c>
      <c r="I9" s="20" t="s">
        <v>77</v>
      </c>
      <c r="J9" s="2">
        <v>93.100000000000009</v>
      </c>
      <c r="K9" s="3">
        <v>93.100000000000009</v>
      </c>
      <c r="L9" s="3">
        <v>0</v>
      </c>
      <c r="M9" s="208" t="s">
        <v>77</v>
      </c>
      <c r="N9" s="6"/>
      <c r="O9" s="6"/>
      <c r="P9" s="6"/>
      <c r="Q9" s="7"/>
    </row>
    <row r="10" spans="3:17" ht="16.5" thickBot="1" x14ac:dyDescent="0.2">
      <c r="C10" s="21"/>
      <c r="D10" s="22"/>
      <c r="E10" s="22"/>
      <c r="F10" s="22"/>
      <c r="G10" s="22"/>
      <c r="H10" s="22"/>
      <c r="I10" s="23"/>
      <c r="J10" s="22"/>
      <c r="K10" s="22"/>
      <c r="L10" s="22"/>
      <c r="M10" s="209"/>
      <c r="N10" s="6"/>
      <c r="O10" s="6"/>
      <c r="P10" s="6"/>
      <c r="Q10" s="7"/>
    </row>
    <row r="11" spans="3:17" ht="17.25" thickBot="1" x14ac:dyDescent="0.2">
      <c r="C11" s="329" t="s">
        <v>47</v>
      </c>
      <c r="D11" s="330"/>
      <c r="E11" s="331"/>
      <c r="F11" s="317">
        <v>45381</v>
      </c>
      <c r="G11" s="318"/>
      <c r="H11" s="318"/>
      <c r="I11" s="319"/>
      <c r="J11" s="317">
        <v>45382</v>
      </c>
      <c r="K11" s="318"/>
      <c r="L11" s="318"/>
      <c r="M11" s="402"/>
      <c r="N11" s="6"/>
      <c r="O11" s="6"/>
      <c r="P11" s="6"/>
      <c r="Q11" s="7"/>
    </row>
    <row r="12" spans="3:17" ht="16.5" x14ac:dyDescent="0.15">
      <c r="C12" s="359" t="s">
        <v>21</v>
      </c>
      <c r="D12" s="10" t="s">
        <v>22</v>
      </c>
      <c r="E12" s="11" t="s">
        <v>23</v>
      </c>
      <c r="F12" s="12" t="s">
        <v>78</v>
      </c>
      <c r="G12" s="13" t="s">
        <v>74</v>
      </c>
      <c r="H12" s="14" t="s">
        <v>75</v>
      </c>
      <c r="I12" s="15" t="s">
        <v>76</v>
      </c>
      <c r="J12" s="12" t="s">
        <v>78</v>
      </c>
      <c r="K12" s="13" t="s">
        <v>74</v>
      </c>
      <c r="L12" s="14" t="s">
        <v>75</v>
      </c>
      <c r="M12" s="205" t="s">
        <v>76</v>
      </c>
      <c r="N12" s="6"/>
      <c r="O12" s="6"/>
      <c r="P12" s="6"/>
      <c r="Q12" s="7"/>
    </row>
    <row r="13" spans="3:17" ht="16.5" x14ac:dyDescent="0.15">
      <c r="C13" s="360"/>
      <c r="D13" s="352" t="s">
        <v>7</v>
      </c>
      <c r="E13" s="16" t="s">
        <v>24</v>
      </c>
      <c r="F13" s="52">
        <v>-26.1</v>
      </c>
      <c r="G13" s="61">
        <v>-26.1</v>
      </c>
      <c r="H13" s="17">
        <v>0</v>
      </c>
      <c r="I13" s="58"/>
      <c r="J13" s="52">
        <v>-26.1</v>
      </c>
      <c r="K13" s="61">
        <v>-26.1</v>
      </c>
      <c r="L13" s="17">
        <v>0</v>
      </c>
      <c r="M13" s="211"/>
      <c r="N13" s="6"/>
      <c r="O13" s="6"/>
      <c r="P13" s="6"/>
      <c r="Q13" s="7"/>
    </row>
    <row r="14" spans="3:17" ht="16.5" x14ac:dyDescent="0.15">
      <c r="C14" s="360"/>
      <c r="D14" s="354"/>
      <c r="E14" s="16" t="s">
        <v>25</v>
      </c>
      <c r="F14" s="52">
        <v>-26.1</v>
      </c>
      <c r="G14" s="61">
        <v>-26.1</v>
      </c>
      <c r="H14" s="17">
        <v>0</v>
      </c>
      <c r="I14" s="58"/>
      <c r="J14" s="52">
        <v>-26.1</v>
      </c>
      <c r="K14" s="61">
        <v>-26.1</v>
      </c>
      <c r="L14" s="17">
        <v>0</v>
      </c>
      <c r="M14" s="211"/>
      <c r="N14" s="6"/>
      <c r="O14" s="6"/>
      <c r="P14" s="6"/>
      <c r="Q14" s="7"/>
    </row>
    <row r="15" spans="3:17" ht="16.5" x14ac:dyDescent="0.15">
      <c r="C15" s="360"/>
      <c r="D15" s="352" t="s">
        <v>8</v>
      </c>
      <c r="E15" s="16" t="s">
        <v>24</v>
      </c>
      <c r="F15" s="52">
        <v>-32.5</v>
      </c>
      <c r="G15" s="61">
        <v>-32.5</v>
      </c>
      <c r="H15" s="17">
        <v>0</v>
      </c>
      <c r="I15" s="58"/>
      <c r="J15" s="52">
        <v>-32.5</v>
      </c>
      <c r="K15" s="61">
        <v>-32.5</v>
      </c>
      <c r="L15" s="17">
        <v>0</v>
      </c>
      <c r="M15" s="211"/>
      <c r="N15" s="6"/>
      <c r="O15" s="6"/>
      <c r="P15" s="6"/>
      <c r="Q15" s="7"/>
    </row>
    <row r="16" spans="3:17" ht="16.5" x14ac:dyDescent="0.15">
      <c r="C16" s="360"/>
      <c r="D16" s="354"/>
      <c r="E16" s="16" t="s">
        <v>25</v>
      </c>
      <c r="F16" s="52">
        <v>-32.5</v>
      </c>
      <c r="G16" s="61">
        <v>0</v>
      </c>
      <c r="H16" s="17">
        <v>32.5</v>
      </c>
      <c r="I16" s="58" t="s">
        <v>87</v>
      </c>
      <c r="J16" s="52">
        <v>-32.5</v>
      </c>
      <c r="K16" s="61">
        <v>0</v>
      </c>
      <c r="L16" s="17">
        <v>32.5</v>
      </c>
      <c r="M16" s="211" t="s">
        <v>87</v>
      </c>
      <c r="N16" s="6"/>
      <c r="O16" s="6"/>
      <c r="P16" s="6"/>
      <c r="Q16" s="7"/>
    </row>
    <row r="17" spans="3:17" ht="16.5" x14ac:dyDescent="0.15">
      <c r="C17" s="360"/>
      <c r="D17" s="352" t="s">
        <v>9</v>
      </c>
      <c r="E17" s="16" t="s">
        <v>24</v>
      </c>
      <c r="F17" s="52">
        <v>-34</v>
      </c>
      <c r="G17" s="61">
        <v>-34</v>
      </c>
      <c r="H17" s="17">
        <v>0</v>
      </c>
      <c r="I17" s="63"/>
      <c r="J17" s="52">
        <v>-34</v>
      </c>
      <c r="K17" s="61">
        <v>-34</v>
      </c>
      <c r="L17" s="17">
        <v>0</v>
      </c>
      <c r="M17" s="213"/>
      <c r="N17" s="6"/>
      <c r="O17" s="6"/>
      <c r="P17" s="6"/>
      <c r="Q17" s="7"/>
    </row>
    <row r="18" spans="3:17" ht="16.5" x14ac:dyDescent="0.15">
      <c r="C18" s="360"/>
      <c r="D18" s="353"/>
      <c r="E18" s="16" t="s">
        <v>25</v>
      </c>
      <c r="F18" s="52">
        <v>-34</v>
      </c>
      <c r="G18" s="61">
        <v>0</v>
      </c>
      <c r="H18" s="17">
        <v>34</v>
      </c>
      <c r="I18" s="58" t="s">
        <v>87</v>
      </c>
      <c r="J18" s="52">
        <v>-34</v>
      </c>
      <c r="K18" s="61">
        <v>0</v>
      </c>
      <c r="L18" s="17">
        <v>34</v>
      </c>
      <c r="M18" s="211" t="s">
        <v>87</v>
      </c>
      <c r="N18" s="6"/>
      <c r="O18" s="6"/>
      <c r="P18" s="6"/>
      <c r="Q18" s="7"/>
    </row>
    <row r="19" spans="3:17" ht="16.5" x14ac:dyDescent="0.15">
      <c r="C19" s="360"/>
      <c r="D19" s="353"/>
      <c r="E19" s="16" t="s">
        <v>26</v>
      </c>
      <c r="F19" s="52">
        <v>-34</v>
      </c>
      <c r="G19" s="61">
        <v>-34</v>
      </c>
      <c r="H19" s="17">
        <v>0</v>
      </c>
      <c r="I19" s="58"/>
      <c r="J19" s="52">
        <v>-34</v>
      </c>
      <c r="K19" s="61">
        <v>-34</v>
      </c>
      <c r="L19" s="17">
        <v>0</v>
      </c>
      <c r="M19" s="211"/>
      <c r="N19" s="6"/>
      <c r="O19" s="6"/>
      <c r="P19" s="6"/>
      <c r="Q19" s="7"/>
    </row>
    <row r="20" spans="3:17" ht="16.5" x14ac:dyDescent="0.15">
      <c r="C20" s="360"/>
      <c r="D20" s="354"/>
      <c r="E20" s="16" t="s">
        <v>27</v>
      </c>
      <c r="F20" s="52">
        <v>-34</v>
      </c>
      <c r="G20" s="61">
        <v>-34</v>
      </c>
      <c r="H20" s="17">
        <v>0</v>
      </c>
      <c r="I20" s="58"/>
      <c r="J20" s="52">
        <v>-34</v>
      </c>
      <c r="K20" s="61">
        <v>-34</v>
      </c>
      <c r="L20" s="17">
        <v>0</v>
      </c>
      <c r="M20" s="211"/>
      <c r="N20" s="6"/>
      <c r="O20" s="6"/>
      <c r="P20" s="6"/>
      <c r="Q20" s="7"/>
    </row>
    <row r="21" spans="3:17" ht="17.25" thickBot="1" x14ac:dyDescent="0.2">
      <c r="C21" s="361"/>
      <c r="D21" s="357" t="s">
        <v>20</v>
      </c>
      <c r="E21" s="358"/>
      <c r="F21" s="2">
        <v>-253.2</v>
      </c>
      <c r="G21" s="3">
        <v>-186.7</v>
      </c>
      <c r="H21" s="3">
        <v>66.5</v>
      </c>
      <c r="I21" s="25" t="s">
        <v>77</v>
      </c>
      <c r="J21" s="2">
        <v>-253.2</v>
      </c>
      <c r="K21" s="3">
        <v>-186.7</v>
      </c>
      <c r="L21" s="3">
        <v>66.5</v>
      </c>
      <c r="M21" s="214" t="s">
        <v>77</v>
      </c>
      <c r="N21" s="6"/>
      <c r="O21" s="6"/>
      <c r="P21" s="6"/>
      <c r="Q21" s="7"/>
    </row>
    <row r="22" spans="3:17" ht="16.5" thickBot="1" x14ac:dyDescent="0.2">
      <c r="C22" s="21"/>
      <c r="D22" s="22"/>
      <c r="E22" s="22"/>
      <c r="F22" s="22"/>
      <c r="G22" s="22"/>
      <c r="H22" s="22"/>
      <c r="I22" s="23"/>
      <c r="J22" s="22"/>
      <c r="K22" s="22"/>
      <c r="L22" s="22"/>
      <c r="M22" s="209"/>
      <c r="N22" s="6"/>
      <c r="O22" s="6"/>
      <c r="P22" s="6"/>
      <c r="Q22" s="7"/>
    </row>
    <row r="23" spans="3:17" ht="17.25" thickBot="1" x14ac:dyDescent="0.2">
      <c r="C23" s="329" t="s">
        <v>48</v>
      </c>
      <c r="D23" s="330"/>
      <c r="E23" s="331"/>
      <c r="F23" s="317">
        <v>45381</v>
      </c>
      <c r="G23" s="318"/>
      <c r="H23" s="318"/>
      <c r="I23" s="319"/>
      <c r="J23" s="317">
        <v>45382</v>
      </c>
      <c r="K23" s="318"/>
      <c r="L23" s="318"/>
      <c r="M23" s="402"/>
      <c r="N23" s="6"/>
      <c r="O23" s="6"/>
      <c r="P23" s="6"/>
      <c r="Q23" s="7"/>
    </row>
    <row r="24" spans="3:17" ht="16.5" x14ac:dyDescent="0.15">
      <c r="C24" s="325" t="s">
        <v>53</v>
      </c>
      <c r="D24" s="374"/>
      <c r="E24" s="372" t="s">
        <v>29</v>
      </c>
      <c r="F24" s="12" t="s">
        <v>79</v>
      </c>
      <c r="G24" s="13" t="s">
        <v>74</v>
      </c>
      <c r="H24" s="14" t="s">
        <v>75</v>
      </c>
      <c r="I24" s="15" t="s">
        <v>76</v>
      </c>
      <c r="J24" s="12" t="s">
        <v>79</v>
      </c>
      <c r="K24" s="13" t="s">
        <v>74</v>
      </c>
      <c r="L24" s="14" t="s">
        <v>75</v>
      </c>
      <c r="M24" s="205" t="s">
        <v>76</v>
      </c>
      <c r="N24" s="6"/>
      <c r="O24" s="6"/>
      <c r="P24" s="6"/>
      <c r="Q24" s="7"/>
    </row>
    <row r="25" spans="3:17" ht="17.25" thickBot="1" x14ac:dyDescent="0.2">
      <c r="C25" s="370"/>
      <c r="D25" s="371"/>
      <c r="E25" s="373"/>
      <c r="F25" s="43">
        <v>-5</v>
      </c>
      <c r="G25" s="55">
        <v>-5</v>
      </c>
      <c r="H25" s="26">
        <v>0</v>
      </c>
      <c r="I25" s="44"/>
      <c r="J25" s="43">
        <v>-5</v>
      </c>
      <c r="K25" s="55">
        <v>-5</v>
      </c>
      <c r="L25" s="26">
        <v>0</v>
      </c>
      <c r="M25" s="215"/>
      <c r="N25" s="6"/>
      <c r="O25" s="6"/>
      <c r="P25" s="6"/>
      <c r="Q25" s="7"/>
    </row>
    <row r="26" spans="3:17" ht="16.5" thickBot="1" x14ac:dyDescent="0.2">
      <c r="C26" s="21"/>
      <c r="D26" s="22"/>
      <c r="E26" s="22"/>
      <c r="F26" s="22"/>
      <c r="G26" s="22"/>
      <c r="H26" s="22"/>
      <c r="I26" s="23"/>
      <c r="J26" s="22"/>
      <c r="K26" s="22"/>
      <c r="L26" s="22"/>
      <c r="M26" s="209"/>
      <c r="N26" s="6"/>
      <c r="O26" s="6"/>
      <c r="P26" s="6"/>
      <c r="Q26" s="7"/>
    </row>
    <row r="27" spans="3:17" ht="17.25" thickBot="1" x14ac:dyDescent="0.2">
      <c r="C27" s="329" t="s">
        <v>49</v>
      </c>
      <c r="D27" s="330"/>
      <c r="E27" s="331"/>
      <c r="F27" s="317">
        <v>45381</v>
      </c>
      <c r="G27" s="318"/>
      <c r="H27" s="318"/>
      <c r="I27" s="319"/>
      <c r="J27" s="317">
        <v>45382</v>
      </c>
      <c r="K27" s="318"/>
      <c r="L27" s="318"/>
      <c r="M27" s="402"/>
      <c r="N27" s="6"/>
      <c r="O27" s="6"/>
      <c r="P27" s="6"/>
      <c r="Q27" s="7"/>
    </row>
    <row r="28" spans="3:17" ht="27" customHeight="1" x14ac:dyDescent="0.15">
      <c r="C28" s="350" t="s">
        <v>31</v>
      </c>
      <c r="D28" s="10" t="s">
        <v>33</v>
      </c>
      <c r="E28" s="11" t="s">
        <v>22</v>
      </c>
      <c r="F28" s="27" t="s">
        <v>80</v>
      </c>
      <c r="G28" s="13" t="s">
        <v>74</v>
      </c>
      <c r="H28" s="14" t="s">
        <v>75</v>
      </c>
      <c r="I28" s="15" t="s">
        <v>76</v>
      </c>
      <c r="J28" s="27" t="s">
        <v>80</v>
      </c>
      <c r="K28" s="13" t="s">
        <v>74</v>
      </c>
      <c r="L28" s="14" t="s">
        <v>75</v>
      </c>
      <c r="M28" s="205" t="s">
        <v>76</v>
      </c>
      <c r="N28" s="6"/>
      <c r="O28" s="6"/>
      <c r="P28" s="6"/>
      <c r="Q28" s="7"/>
    </row>
    <row r="29" spans="3:17" ht="16.5" x14ac:dyDescent="0.15">
      <c r="C29" s="350"/>
      <c r="D29" s="352" t="s">
        <v>10</v>
      </c>
      <c r="E29" s="355" t="s">
        <v>34</v>
      </c>
      <c r="F29" s="59">
        <v>21.9</v>
      </c>
      <c r="G29" s="320">
        <v>21.9</v>
      </c>
      <c r="H29" s="309">
        <v>0</v>
      </c>
      <c r="I29" s="311"/>
      <c r="J29" s="59">
        <v>0</v>
      </c>
      <c r="K29" s="320">
        <v>0</v>
      </c>
      <c r="L29" s="309">
        <v>0</v>
      </c>
      <c r="M29" s="399"/>
      <c r="N29" s="6"/>
      <c r="O29" s="6"/>
      <c r="P29" s="6"/>
      <c r="Q29" s="7"/>
    </row>
    <row r="30" spans="3:17" ht="16.5" x14ac:dyDescent="0.15">
      <c r="C30" s="350"/>
      <c r="D30" s="353"/>
      <c r="E30" s="356"/>
      <c r="F30" s="57">
        <v>0.47</v>
      </c>
      <c r="G30" s="321">
        <v>0</v>
      </c>
      <c r="H30" s="322"/>
      <c r="I30" s="323"/>
      <c r="J30" s="57">
        <v>0</v>
      </c>
      <c r="K30" s="321">
        <v>0</v>
      </c>
      <c r="L30" s="322"/>
      <c r="M30" s="401"/>
      <c r="N30" s="6"/>
      <c r="O30" s="6"/>
      <c r="P30" s="6"/>
      <c r="Q30" s="7"/>
    </row>
    <row r="31" spans="3:17" ht="16.5" x14ac:dyDescent="0.15">
      <c r="C31" s="350"/>
      <c r="D31" s="353"/>
      <c r="E31" s="355" t="s">
        <v>35</v>
      </c>
      <c r="F31" s="59">
        <v>27.2</v>
      </c>
      <c r="G31" s="320">
        <v>27.2</v>
      </c>
      <c r="H31" s="309">
        <v>0</v>
      </c>
      <c r="I31" s="311"/>
      <c r="J31" s="59">
        <v>27.2</v>
      </c>
      <c r="K31" s="320">
        <v>27.2</v>
      </c>
      <c r="L31" s="309">
        <v>0</v>
      </c>
      <c r="M31" s="399"/>
      <c r="N31" s="6"/>
      <c r="O31" s="6"/>
      <c r="P31" s="6"/>
      <c r="Q31" s="7"/>
    </row>
    <row r="32" spans="3:17" ht="16.5" x14ac:dyDescent="0.15">
      <c r="C32" s="350"/>
      <c r="D32" s="354"/>
      <c r="E32" s="356"/>
      <c r="F32" s="57">
        <v>0.28999999999999998</v>
      </c>
      <c r="G32" s="321">
        <v>0</v>
      </c>
      <c r="H32" s="322"/>
      <c r="I32" s="323"/>
      <c r="J32" s="57">
        <v>0.28999999999999998</v>
      </c>
      <c r="K32" s="321">
        <v>0</v>
      </c>
      <c r="L32" s="322"/>
      <c r="M32" s="401"/>
      <c r="N32" s="6"/>
      <c r="O32" s="6"/>
      <c r="P32" s="6"/>
      <c r="Q32" s="7"/>
    </row>
    <row r="33" spans="3:17" ht="16.5" x14ac:dyDescent="0.15">
      <c r="C33" s="350"/>
      <c r="D33" s="347" t="s">
        <v>36</v>
      </c>
      <c r="E33" s="85" t="s">
        <v>11</v>
      </c>
      <c r="F33" s="59">
        <v>29.5</v>
      </c>
      <c r="G33" s="84">
        <v>33.4</v>
      </c>
      <c r="H33" s="309">
        <v>3.8999999999999986</v>
      </c>
      <c r="I33" s="311" t="s">
        <v>92</v>
      </c>
      <c r="J33" s="59">
        <v>29.5</v>
      </c>
      <c r="K33" s="84">
        <v>22.1</v>
      </c>
      <c r="L33" s="309">
        <v>-7.3999999999999986</v>
      </c>
      <c r="M33" s="399" t="s">
        <v>88</v>
      </c>
      <c r="N33" s="6"/>
      <c r="O33" s="6"/>
      <c r="P33" s="6"/>
      <c r="Q33" s="7"/>
    </row>
    <row r="34" spans="3:17" ht="16.5" x14ac:dyDescent="0.15">
      <c r="C34" s="350"/>
      <c r="D34" s="348"/>
      <c r="E34" s="344" t="s">
        <v>58</v>
      </c>
      <c r="F34" s="50">
        <v>0.23</v>
      </c>
      <c r="G34" s="56">
        <v>0.26</v>
      </c>
      <c r="H34" s="322"/>
      <c r="I34" s="323"/>
      <c r="J34" s="50">
        <v>0.23</v>
      </c>
      <c r="K34" s="56">
        <v>0.17</v>
      </c>
      <c r="L34" s="322"/>
      <c r="M34" s="401"/>
      <c r="N34" s="6"/>
      <c r="O34" s="6"/>
      <c r="P34" s="6"/>
      <c r="Q34" s="7"/>
    </row>
    <row r="35" spans="3:17" ht="13.5" customHeight="1" x14ac:dyDescent="0.15">
      <c r="C35" s="350"/>
      <c r="D35" s="349"/>
      <c r="E35" s="377"/>
      <c r="F35" s="28">
        <v>49.2</v>
      </c>
      <c r="G35" s="29"/>
      <c r="H35" s="29"/>
      <c r="I35" s="30"/>
      <c r="J35" s="28">
        <v>49.2</v>
      </c>
      <c r="K35" s="29"/>
      <c r="L35" s="29"/>
      <c r="M35" s="216"/>
      <c r="N35" s="6"/>
      <c r="O35" s="6"/>
      <c r="P35" s="6"/>
      <c r="Q35" s="7"/>
    </row>
    <row r="36" spans="3:17" ht="16.5" x14ac:dyDescent="0.15">
      <c r="C36" s="350"/>
      <c r="D36" s="349"/>
      <c r="E36" s="378"/>
      <c r="F36" s="31">
        <v>0.26</v>
      </c>
      <c r="G36" s="32"/>
      <c r="H36" s="32"/>
      <c r="I36" s="33"/>
      <c r="J36" s="31">
        <v>0.26</v>
      </c>
      <c r="K36" s="32"/>
      <c r="L36" s="32"/>
      <c r="M36" s="217"/>
      <c r="N36" s="6"/>
      <c r="O36" s="6"/>
      <c r="P36" s="6"/>
      <c r="Q36" s="7"/>
    </row>
    <row r="37" spans="3:17" ht="16.5" x14ac:dyDescent="0.15">
      <c r="C37" s="350"/>
      <c r="D37" s="348"/>
      <c r="E37" s="86" t="s">
        <v>12</v>
      </c>
      <c r="F37" s="52">
        <v>13</v>
      </c>
      <c r="G37" s="61">
        <v>0.4</v>
      </c>
      <c r="H37" s="17">
        <v>-12.6</v>
      </c>
      <c r="I37" s="58" t="s">
        <v>70</v>
      </c>
      <c r="J37" s="52">
        <v>13</v>
      </c>
      <c r="K37" s="61">
        <v>0.3</v>
      </c>
      <c r="L37" s="17">
        <v>-12.7</v>
      </c>
      <c r="M37" s="211" t="s">
        <v>70</v>
      </c>
      <c r="N37" s="6"/>
      <c r="O37" s="6"/>
      <c r="P37" s="6"/>
      <c r="Q37" s="7"/>
    </row>
    <row r="38" spans="3:17" ht="17.25" thickBot="1" x14ac:dyDescent="0.2">
      <c r="C38" s="351"/>
      <c r="D38" s="357" t="s">
        <v>20</v>
      </c>
      <c r="E38" s="358"/>
      <c r="F38" s="2">
        <v>91.6</v>
      </c>
      <c r="G38" s="3">
        <v>82.9</v>
      </c>
      <c r="H38" s="3">
        <v>-8.7000000000000011</v>
      </c>
      <c r="I38" s="25"/>
      <c r="J38" s="2">
        <v>69.7</v>
      </c>
      <c r="K38" s="3">
        <v>49.599999999999994</v>
      </c>
      <c r="L38" s="3">
        <v>-20.099999999999998</v>
      </c>
      <c r="M38" s="214"/>
      <c r="N38" s="6"/>
      <c r="O38" s="6"/>
      <c r="P38" s="6"/>
      <c r="Q38" s="7"/>
    </row>
    <row r="39" spans="3:17" ht="16.5" thickBot="1" x14ac:dyDescent="0.2">
      <c r="C39" s="21"/>
      <c r="D39" s="22"/>
      <c r="E39" s="22"/>
      <c r="F39" s="22"/>
      <c r="G39" s="22"/>
      <c r="H39" s="22"/>
      <c r="I39" s="23"/>
      <c r="J39" s="22"/>
      <c r="K39" s="22"/>
      <c r="L39" s="22"/>
      <c r="M39" s="209"/>
      <c r="N39" s="6"/>
      <c r="O39" s="6"/>
      <c r="P39" s="6"/>
      <c r="Q39" s="7"/>
    </row>
    <row r="40" spans="3:17" ht="17.25" thickBot="1" x14ac:dyDescent="0.2">
      <c r="C40" s="329" t="s">
        <v>50</v>
      </c>
      <c r="D40" s="330"/>
      <c r="E40" s="331"/>
      <c r="F40" s="304">
        <v>45381</v>
      </c>
      <c r="G40" s="305"/>
      <c r="H40" s="305"/>
      <c r="I40" s="306"/>
      <c r="J40" s="304">
        <v>45382</v>
      </c>
      <c r="K40" s="305"/>
      <c r="L40" s="305"/>
      <c r="M40" s="398"/>
      <c r="N40" s="6"/>
      <c r="O40" s="6"/>
      <c r="P40" s="6"/>
      <c r="Q40" s="7"/>
    </row>
    <row r="41" spans="3:17" ht="42" customHeight="1" x14ac:dyDescent="0.25">
      <c r="C41" s="338" t="s">
        <v>38</v>
      </c>
      <c r="D41" s="374"/>
      <c r="E41" s="35" t="s">
        <v>37</v>
      </c>
      <c r="F41" s="46" t="s">
        <v>81</v>
      </c>
      <c r="G41" s="13" t="s">
        <v>74</v>
      </c>
      <c r="H41" s="14" t="s">
        <v>75</v>
      </c>
      <c r="I41" s="15" t="s">
        <v>76</v>
      </c>
      <c r="J41" s="46" t="s">
        <v>81</v>
      </c>
      <c r="K41" s="13" t="s">
        <v>74</v>
      </c>
      <c r="L41" s="14" t="s">
        <v>75</v>
      </c>
      <c r="M41" s="205" t="s">
        <v>76</v>
      </c>
      <c r="N41" s="6"/>
      <c r="O41" s="6"/>
      <c r="P41" s="6"/>
      <c r="Q41" s="7"/>
    </row>
    <row r="42" spans="3:17" ht="16.5" customHeight="1" x14ac:dyDescent="0.15">
      <c r="C42" s="325"/>
      <c r="D42" s="374"/>
      <c r="E42" s="342" t="s">
        <v>59</v>
      </c>
      <c r="F42" s="51">
        <v>30.3</v>
      </c>
      <c r="G42" s="307">
        <v>0</v>
      </c>
      <c r="H42" s="309">
        <v>-30.3</v>
      </c>
      <c r="I42" s="311" t="s">
        <v>91</v>
      </c>
      <c r="J42" s="51">
        <v>21.8</v>
      </c>
      <c r="K42" s="307">
        <v>0</v>
      </c>
      <c r="L42" s="309">
        <v>-21.8</v>
      </c>
      <c r="M42" s="399" t="s">
        <v>91</v>
      </c>
      <c r="N42" s="6"/>
      <c r="O42" s="6"/>
      <c r="P42" s="6"/>
      <c r="Q42" s="7"/>
    </row>
    <row r="43" spans="3:17" ht="17.25" thickBot="1" x14ac:dyDescent="0.2">
      <c r="C43" s="375"/>
      <c r="D43" s="376"/>
      <c r="E43" s="343"/>
      <c r="F43" s="42">
        <v>200</v>
      </c>
      <c r="G43" s="308"/>
      <c r="H43" s="310"/>
      <c r="I43" s="312"/>
      <c r="J43" s="42">
        <v>202</v>
      </c>
      <c r="K43" s="308"/>
      <c r="L43" s="310"/>
      <c r="M43" s="400"/>
      <c r="N43" s="6"/>
      <c r="O43" s="6"/>
      <c r="P43" s="6"/>
      <c r="Q43" s="7"/>
    </row>
    <row r="44" spans="3:17" ht="16.5" thickBot="1" x14ac:dyDescent="0.2">
      <c r="C44" s="21"/>
      <c r="D44" s="22"/>
      <c r="E44" s="22"/>
      <c r="F44" s="22"/>
      <c r="G44" s="22"/>
      <c r="H44" s="22"/>
      <c r="I44" s="23"/>
      <c r="J44" s="22"/>
      <c r="K44" s="22"/>
      <c r="L44" s="22"/>
      <c r="M44" s="209"/>
      <c r="N44" s="6"/>
      <c r="O44" s="6"/>
      <c r="P44" s="6"/>
      <c r="Q44" s="7"/>
    </row>
    <row r="45" spans="3:17" ht="17.25" thickBot="1" x14ac:dyDescent="0.2">
      <c r="C45" s="329" t="s">
        <v>51</v>
      </c>
      <c r="D45" s="330"/>
      <c r="E45" s="331"/>
      <c r="F45" s="304">
        <v>45381</v>
      </c>
      <c r="G45" s="305"/>
      <c r="H45" s="305"/>
      <c r="I45" s="306"/>
      <c r="J45" s="304">
        <v>45382</v>
      </c>
      <c r="K45" s="305"/>
      <c r="L45" s="305"/>
      <c r="M45" s="398"/>
      <c r="N45" s="6"/>
      <c r="O45" s="6"/>
      <c r="P45" s="6"/>
      <c r="Q45" s="7"/>
    </row>
    <row r="46" spans="3:17" ht="42.75" customHeight="1" x14ac:dyDescent="0.15">
      <c r="C46" s="325" t="s">
        <v>13</v>
      </c>
      <c r="D46" s="326"/>
      <c r="E46" s="36" t="s">
        <v>39</v>
      </c>
      <c r="F46" s="37" t="s">
        <v>82</v>
      </c>
      <c r="G46" s="13" t="s">
        <v>74</v>
      </c>
      <c r="H46" s="14" t="s">
        <v>75</v>
      </c>
      <c r="I46" s="15" t="s">
        <v>76</v>
      </c>
      <c r="J46" s="37" t="s">
        <v>82</v>
      </c>
      <c r="K46" s="13" t="s">
        <v>74</v>
      </c>
      <c r="L46" s="14" t="s">
        <v>75</v>
      </c>
      <c r="M46" s="205" t="s">
        <v>76</v>
      </c>
      <c r="N46" s="6"/>
      <c r="O46" s="6"/>
      <c r="P46" s="6"/>
      <c r="Q46" s="7"/>
    </row>
    <row r="47" spans="3:17" ht="16.5" x14ac:dyDescent="0.15">
      <c r="C47" s="325"/>
      <c r="D47" s="326"/>
      <c r="E47" s="335" t="s">
        <v>56</v>
      </c>
      <c r="F47" s="51">
        <v>30.8</v>
      </c>
      <c r="G47" s="307">
        <v>34.299999999999997</v>
      </c>
      <c r="H47" s="309">
        <v>3.4999999999999964</v>
      </c>
      <c r="I47" s="311" t="s">
        <v>86</v>
      </c>
      <c r="J47" s="51">
        <v>30.8</v>
      </c>
      <c r="K47" s="307">
        <v>34.299999999999997</v>
      </c>
      <c r="L47" s="309">
        <v>3.4999999999999964</v>
      </c>
      <c r="M47" s="399" t="s">
        <v>86</v>
      </c>
      <c r="N47" s="6"/>
      <c r="O47" s="6"/>
      <c r="P47" s="6"/>
      <c r="Q47" s="7"/>
    </row>
    <row r="48" spans="3:17" ht="17.25" thickBot="1" x14ac:dyDescent="0.2">
      <c r="C48" s="333"/>
      <c r="D48" s="334"/>
      <c r="E48" s="336"/>
      <c r="F48" s="60">
        <v>0.64</v>
      </c>
      <c r="G48" s="308"/>
      <c r="H48" s="310"/>
      <c r="I48" s="312"/>
      <c r="J48" s="60">
        <v>0.64</v>
      </c>
      <c r="K48" s="308"/>
      <c r="L48" s="310"/>
      <c r="M48" s="400"/>
      <c r="N48" s="6"/>
      <c r="O48" s="6"/>
      <c r="P48" s="6"/>
      <c r="Q48" s="7"/>
    </row>
    <row r="49" spans="1:17" ht="16.5" thickBot="1" x14ac:dyDescent="0.2">
      <c r="C49" s="21"/>
      <c r="D49" s="22"/>
      <c r="E49" s="22"/>
      <c r="F49" s="22"/>
      <c r="G49" s="22"/>
      <c r="H49" s="22"/>
      <c r="I49" s="23"/>
      <c r="J49" s="22"/>
      <c r="K49" s="22"/>
      <c r="L49" s="22"/>
      <c r="M49" s="209"/>
      <c r="N49" s="6"/>
      <c r="O49" s="6"/>
      <c r="P49" s="6"/>
      <c r="Q49" s="7"/>
    </row>
    <row r="50" spans="1:17" ht="17.25" thickBot="1" x14ac:dyDescent="0.2">
      <c r="C50" s="329" t="s">
        <v>52</v>
      </c>
      <c r="D50" s="330"/>
      <c r="E50" s="331"/>
      <c r="F50" s="304">
        <v>45381</v>
      </c>
      <c r="G50" s="305"/>
      <c r="H50" s="305"/>
      <c r="I50" s="306"/>
      <c r="J50" s="304">
        <v>45382</v>
      </c>
      <c r="K50" s="305"/>
      <c r="L50" s="305"/>
      <c r="M50" s="398"/>
      <c r="N50" s="6"/>
      <c r="O50" s="6"/>
      <c r="P50" s="6"/>
      <c r="Q50" s="7"/>
    </row>
    <row r="51" spans="1:17" ht="42.75" customHeight="1" x14ac:dyDescent="0.15">
      <c r="C51" s="325" t="s">
        <v>14</v>
      </c>
      <c r="D51" s="326"/>
      <c r="E51" s="38" t="s">
        <v>39</v>
      </c>
      <c r="F51" s="37" t="s">
        <v>83</v>
      </c>
      <c r="G51" s="39" t="s">
        <v>74</v>
      </c>
      <c r="H51" s="40" t="s">
        <v>75</v>
      </c>
      <c r="I51" s="41" t="s">
        <v>84</v>
      </c>
      <c r="J51" s="37" t="s">
        <v>83</v>
      </c>
      <c r="K51" s="39" t="s">
        <v>74</v>
      </c>
      <c r="L51" s="40" t="s">
        <v>75</v>
      </c>
      <c r="M51" s="218" t="s">
        <v>84</v>
      </c>
      <c r="N51" s="6"/>
      <c r="O51" s="6"/>
      <c r="P51" s="6"/>
      <c r="Q51" s="7"/>
    </row>
    <row r="52" spans="1:17" ht="16.5" x14ac:dyDescent="0.15">
      <c r="C52" s="325"/>
      <c r="D52" s="326"/>
      <c r="E52" s="47" t="s">
        <v>41</v>
      </c>
      <c r="F52" s="52">
        <v>0</v>
      </c>
      <c r="G52" s="61">
        <v>0</v>
      </c>
      <c r="H52" s="17">
        <v>0</v>
      </c>
      <c r="I52" s="48" t="s">
        <v>77</v>
      </c>
      <c r="J52" s="52">
        <v>0</v>
      </c>
      <c r="K52" s="61">
        <v>0</v>
      </c>
      <c r="L52" s="17">
        <v>0</v>
      </c>
      <c r="M52" s="219" t="s">
        <v>77</v>
      </c>
      <c r="N52" s="6"/>
      <c r="O52" s="6"/>
      <c r="P52" s="6"/>
      <c r="Q52" s="7"/>
    </row>
    <row r="53" spans="1:17" ht="17.25" thickBot="1" x14ac:dyDescent="0.2">
      <c r="C53" s="327"/>
      <c r="D53" s="328"/>
      <c r="E53" s="65" t="s">
        <v>42</v>
      </c>
      <c r="F53" s="66">
        <v>0</v>
      </c>
      <c r="G53" s="73">
        <v>27.6</v>
      </c>
      <c r="H53" s="68" t="s">
        <v>77</v>
      </c>
      <c r="I53" s="69" t="s">
        <v>159</v>
      </c>
      <c r="J53" s="66">
        <v>0</v>
      </c>
      <c r="K53" s="73">
        <v>27.8</v>
      </c>
      <c r="L53" s="68" t="s">
        <v>77</v>
      </c>
      <c r="M53" s="220" t="s">
        <v>159</v>
      </c>
      <c r="N53" s="6"/>
      <c r="O53" s="6"/>
      <c r="P53" s="6"/>
      <c r="Q53" s="7"/>
    </row>
    <row r="54" spans="1:17" ht="16.5" thickTop="1" x14ac:dyDescent="0.15">
      <c r="C54" s="1" t="s">
        <v>71</v>
      </c>
    </row>
    <row r="56" spans="1:17" x14ac:dyDescent="0.15">
      <c r="A56" s="4"/>
      <c r="C56" s="5" t="s">
        <v>19</v>
      </c>
      <c r="D56" s="6" t="s">
        <v>60</v>
      </c>
      <c r="E56" s="6"/>
      <c r="F56" s="6"/>
      <c r="G56" s="7"/>
      <c r="H56" s="6" t="s">
        <v>64</v>
      </c>
      <c r="I56" s="6"/>
      <c r="J56" s="6"/>
      <c r="K56" s="7"/>
      <c r="L56" s="6" t="s">
        <v>63</v>
      </c>
      <c r="M56" s="6"/>
      <c r="N56" s="6"/>
      <c r="O56" s="6"/>
      <c r="P56" s="6"/>
      <c r="Q56" s="7"/>
    </row>
    <row r="57" spans="1:17" x14ac:dyDescent="0.15">
      <c r="C57" s="6"/>
      <c r="D57" s="6" t="s">
        <v>62</v>
      </c>
      <c r="E57" s="6"/>
      <c r="F57" s="6"/>
      <c r="G57" s="7"/>
      <c r="H57" s="6" t="s">
        <v>61</v>
      </c>
      <c r="I57" s="6"/>
      <c r="J57" s="6"/>
      <c r="K57" s="7"/>
      <c r="L57" s="6" t="s">
        <v>65</v>
      </c>
      <c r="M57" s="6"/>
      <c r="N57" s="6"/>
      <c r="O57" s="6"/>
      <c r="P57" s="6"/>
      <c r="Q57" s="7"/>
    </row>
  </sheetData>
  <mergeCells count="72">
    <mergeCell ref="C3:E3"/>
    <mergeCell ref="F3:I3"/>
    <mergeCell ref="J3:M3"/>
    <mergeCell ref="C4:C9"/>
    <mergeCell ref="D5:D6"/>
    <mergeCell ref="D7:D8"/>
    <mergeCell ref="D9:E9"/>
    <mergeCell ref="C27:E27"/>
    <mergeCell ref="F27:I27"/>
    <mergeCell ref="J27:M27"/>
    <mergeCell ref="C11:E11"/>
    <mergeCell ref="F11:I11"/>
    <mergeCell ref="J11:M11"/>
    <mergeCell ref="C12:C21"/>
    <mergeCell ref="D13:D14"/>
    <mergeCell ref="D15:D16"/>
    <mergeCell ref="D17:D20"/>
    <mergeCell ref="D21:E21"/>
    <mergeCell ref="C23:E23"/>
    <mergeCell ref="F23:I23"/>
    <mergeCell ref="J23:M23"/>
    <mergeCell ref="C24:D25"/>
    <mergeCell ref="E24:E25"/>
    <mergeCell ref="K29:K30"/>
    <mergeCell ref="L29:L30"/>
    <mergeCell ref="M29:M30"/>
    <mergeCell ref="E31:E32"/>
    <mergeCell ref="G31:G32"/>
    <mergeCell ref="H31:H32"/>
    <mergeCell ref="I31:I32"/>
    <mergeCell ref="K31:K32"/>
    <mergeCell ref="L31:L32"/>
    <mergeCell ref="M31:M32"/>
    <mergeCell ref="E29:E30"/>
    <mergeCell ref="G29:G30"/>
    <mergeCell ref="H29:H30"/>
    <mergeCell ref="I29:I30"/>
    <mergeCell ref="L33:L34"/>
    <mergeCell ref="M33:M34"/>
    <mergeCell ref="E34:E36"/>
    <mergeCell ref="D38:E38"/>
    <mergeCell ref="C40:E40"/>
    <mergeCell ref="F40:I40"/>
    <mergeCell ref="J40:M40"/>
    <mergeCell ref="C28:C38"/>
    <mergeCell ref="D29:D32"/>
    <mergeCell ref="D33:D37"/>
    <mergeCell ref="H33:H34"/>
    <mergeCell ref="I33:I34"/>
    <mergeCell ref="L42:L43"/>
    <mergeCell ref="M42:M43"/>
    <mergeCell ref="C45:E45"/>
    <mergeCell ref="F45:I45"/>
    <mergeCell ref="J45:M45"/>
    <mergeCell ref="C41:D43"/>
    <mergeCell ref="E42:E43"/>
    <mergeCell ref="G42:G43"/>
    <mergeCell ref="H42:H43"/>
    <mergeCell ref="I42:I43"/>
    <mergeCell ref="K42:K43"/>
    <mergeCell ref="C51:D53"/>
    <mergeCell ref="K47:K48"/>
    <mergeCell ref="L47:L48"/>
    <mergeCell ref="M47:M48"/>
    <mergeCell ref="C50:E50"/>
    <mergeCell ref="F50:I50"/>
    <mergeCell ref="J50:M50"/>
    <mergeCell ref="C46:D48"/>
    <mergeCell ref="E47:E48"/>
    <mergeCell ref="G47:G48"/>
    <mergeCell ref="H47:H48"/>
    <mergeCell ref="I47:I48"/>
  </mergeCells>
  <phoneticPr fontId="1"/>
  <printOptions verticalCentered="1"/>
  <pageMargins left="0.23622047244094491" right="0.23622047244094491" top="0.74803149606299213" bottom="0.74803149606299213" header="0.31496062992125984" footer="0.31496062992125984"/>
  <pageSetup paperSize="8" scale="74" fitToHeight="0" orientation="landscape" r:id="rId1"/>
  <headerFooter>
    <oddHeader>&amp;L&amp;"メイリオ,レギュラー"
　&amp;"メイリオ,ボールド"&amp;22日別の優先給電ルールに基づく抑制、調整状況（2024年3月）</oddHeader>
    <oddFooter>&amp;R&amp;"メイリオ,レギュラー"&amp;14九州電力送配電株式会社</oddFoot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62</vt:i4>
      </vt:variant>
      <vt:variant>
        <vt:lpstr>名前付き一覧</vt:lpstr>
      </vt:variant>
      <vt:variant>
        <vt:i4>62</vt:i4>
      </vt:variant>
    </vt:vector>
  </HeadingPairs>
  <TitlesOfParts>
    <vt:vector size="124" baseType="lpstr">
      <vt:lpstr>必要性 (4月)-1</vt:lpstr>
      <vt:lpstr>必要性 (4月)-2</vt:lpstr>
      <vt:lpstr>必要性 (4月)-3</vt:lpstr>
      <vt:lpstr>必要性 (4月)-4</vt:lpstr>
      <vt:lpstr>抑制、調整状況 (4月)-1</vt:lpstr>
      <vt:lpstr>抑制、調整状況(4月)-2</vt:lpstr>
      <vt:lpstr>抑制、調整状況(4月)-3</vt:lpstr>
      <vt:lpstr>抑制、調整状況(4月)-4</vt:lpstr>
      <vt:lpstr>必要性 (5月)-1</vt:lpstr>
      <vt:lpstr>必要性 (5月)-2</vt:lpstr>
      <vt:lpstr>必要性 (5月)-3</vt:lpstr>
      <vt:lpstr>必要性 (5月)-4</vt:lpstr>
      <vt:lpstr>必要性 (5月)-5</vt:lpstr>
      <vt:lpstr>抑制、調整状況(5月)-1</vt:lpstr>
      <vt:lpstr>抑制、調整状況(5月)-2</vt:lpstr>
      <vt:lpstr>抑制、調整状況(5月)-3</vt:lpstr>
      <vt:lpstr>抑制、調整状況(5月)-4</vt:lpstr>
      <vt:lpstr>抑制、調整状況(5月)-5</vt:lpstr>
      <vt:lpstr>必要性 (6月)-1</vt:lpstr>
      <vt:lpstr>必要性 (6月)-2</vt:lpstr>
      <vt:lpstr>抑制、調整状況 (6月)-1</vt:lpstr>
      <vt:lpstr>抑制、調整状況 (6月)-2</vt:lpstr>
      <vt:lpstr>必要性 (8月)-1</vt:lpstr>
      <vt:lpstr>抑制、調整状況 (8月)-1</vt:lpstr>
      <vt:lpstr>必要性 (9月)-1</vt:lpstr>
      <vt:lpstr>必要性 (9月)-2</vt:lpstr>
      <vt:lpstr>抑制、調整状況 (9月)-1</vt:lpstr>
      <vt:lpstr>抑制、調整状況 (9月)-2</vt:lpstr>
      <vt:lpstr>必要性 (10月)-1</vt:lpstr>
      <vt:lpstr>必要性 (10月)-2</vt:lpstr>
      <vt:lpstr>必要性 (10月)-3</vt:lpstr>
      <vt:lpstr>必要性 (10月)-4</vt:lpstr>
      <vt:lpstr>必要性 (10月)-5</vt:lpstr>
      <vt:lpstr>抑制、調整状況 (10月)-1</vt:lpstr>
      <vt:lpstr>抑制、調整状況 (10月)-2</vt:lpstr>
      <vt:lpstr>抑制、調整状況 (10月)-3</vt:lpstr>
      <vt:lpstr>抑制、調整状況 (10月)-4</vt:lpstr>
      <vt:lpstr>抑制、調整状況 (10月)-5</vt:lpstr>
      <vt:lpstr>必要性 (11月)-1</vt:lpstr>
      <vt:lpstr>必要性 (11月)-2</vt:lpstr>
      <vt:lpstr>必要性 (11月)-3</vt:lpstr>
      <vt:lpstr>抑制、調整状況 (11月)-1</vt:lpstr>
      <vt:lpstr>抑制、調整状況 (11月)-2</vt:lpstr>
      <vt:lpstr>抑制、調整状況 (11月)-3</vt:lpstr>
      <vt:lpstr>必要性 (12月)-1</vt:lpstr>
      <vt:lpstr>抑制、調整状況 (12月)-1</vt:lpstr>
      <vt:lpstr>必要性 (1月)-1</vt:lpstr>
      <vt:lpstr>抑制、調整状況 (1月)-1</vt:lpstr>
      <vt:lpstr>必要性 (2月)-1</vt:lpstr>
      <vt:lpstr>必要性 (2月)-2</vt:lpstr>
      <vt:lpstr>抑制、調整状況 (2月)-1</vt:lpstr>
      <vt:lpstr>抑制、調整状況 (2月)-2</vt:lpstr>
      <vt:lpstr>必要性 (3月)-1</vt:lpstr>
      <vt:lpstr>必要性 (3月)-2</vt:lpstr>
      <vt:lpstr>必要性 (3月)-3</vt:lpstr>
      <vt:lpstr>必要性 (3月)-4</vt:lpstr>
      <vt:lpstr>必要性 (3月)-5</vt:lpstr>
      <vt:lpstr>抑制、調整状況 (3月)-1</vt:lpstr>
      <vt:lpstr>抑制、調整状況 (3月)-2</vt:lpstr>
      <vt:lpstr>抑制、調整状況 (3月)-3</vt:lpstr>
      <vt:lpstr>抑制、調整状況 (3月)-4</vt:lpstr>
      <vt:lpstr>抑制、調整状況 (3月)-5</vt:lpstr>
      <vt:lpstr>'必要性 (10月)-1'!Print_Area</vt:lpstr>
      <vt:lpstr>'必要性 (10月)-2'!Print_Area</vt:lpstr>
      <vt:lpstr>'必要性 (10月)-3'!Print_Area</vt:lpstr>
      <vt:lpstr>'必要性 (10月)-4'!Print_Area</vt:lpstr>
      <vt:lpstr>'必要性 (10月)-5'!Print_Area</vt:lpstr>
      <vt:lpstr>'必要性 (11月)-1'!Print_Area</vt:lpstr>
      <vt:lpstr>'必要性 (11月)-2'!Print_Area</vt:lpstr>
      <vt:lpstr>'必要性 (11月)-3'!Print_Area</vt:lpstr>
      <vt:lpstr>'必要性 (12月)-1'!Print_Area</vt:lpstr>
      <vt:lpstr>'必要性 (1月)-1'!Print_Area</vt:lpstr>
      <vt:lpstr>'必要性 (2月)-1'!Print_Area</vt:lpstr>
      <vt:lpstr>'必要性 (2月)-2'!Print_Area</vt:lpstr>
      <vt:lpstr>'必要性 (3月)-1'!Print_Area</vt:lpstr>
      <vt:lpstr>'必要性 (3月)-2'!Print_Area</vt:lpstr>
      <vt:lpstr>'必要性 (3月)-3'!Print_Area</vt:lpstr>
      <vt:lpstr>'必要性 (3月)-4'!Print_Area</vt:lpstr>
      <vt:lpstr>'必要性 (3月)-5'!Print_Area</vt:lpstr>
      <vt:lpstr>'必要性 (4月)-1'!Print_Area</vt:lpstr>
      <vt:lpstr>'必要性 (4月)-2'!Print_Area</vt:lpstr>
      <vt:lpstr>'必要性 (4月)-3'!Print_Area</vt:lpstr>
      <vt:lpstr>'必要性 (4月)-4'!Print_Area</vt:lpstr>
      <vt:lpstr>'必要性 (5月)-1'!Print_Area</vt:lpstr>
      <vt:lpstr>'必要性 (5月)-2'!Print_Area</vt:lpstr>
      <vt:lpstr>'必要性 (5月)-3'!Print_Area</vt:lpstr>
      <vt:lpstr>'必要性 (5月)-4'!Print_Area</vt:lpstr>
      <vt:lpstr>'必要性 (5月)-5'!Print_Area</vt:lpstr>
      <vt:lpstr>'必要性 (6月)-1'!Print_Area</vt:lpstr>
      <vt:lpstr>'必要性 (6月)-2'!Print_Area</vt:lpstr>
      <vt:lpstr>'必要性 (8月)-1'!Print_Area</vt:lpstr>
      <vt:lpstr>'必要性 (9月)-1'!Print_Area</vt:lpstr>
      <vt:lpstr>'必要性 (9月)-2'!Print_Area</vt:lpstr>
      <vt:lpstr>'抑制、調整状況 (10月)-1'!Print_Area</vt:lpstr>
      <vt:lpstr>'抑制、調整状況 (10月)-2'!Print_Area</vt:lpstr>
      <vt:lpstr>'抑制、調整状況 (10月)-3'!Print_Area</vt:lpstr>
      <vt:lpstr>'抑制、調整状況 (10月)-4'!Print_Area</vt:lpstr>
      <vt:lpstr>'抑制、調整状況 (10月)-5'!Print_Area</vt:lpstr>
      <vt:lpstr>'抑制、調整状況 (11月)-1'!Print_Area</vt:lpstr>
      <vt:lpstr>'抑制、調整状況 (11月)-2'!Print_Area</vt:lpstr>
      <vt:lpstr>'抑制、調整状況 (11月)-3'!Print_Area</vt:lpstr>
      <vt:lpstr>'抑制、調整状況 (12月)-1'!Print_Area</vt:lpstr>
      <vt:lpstr>'抑制、調整状況 (1月)-1'!Print_Area</vt:lpstr>
      <vt:lpstr>'抑制、調整状況 (2月)-1'!Print_Area</vt:lpstr>
      <vt:lpstr>'抑制、調整状況 (2月)-2'!Print_Area</vt:lpstr>
      <vt:lpstr>'抑制、調整状況 (3月)-1'!Print_Area</vt:lpstr>
      <vt:lpstr>'抑制、調整状況 (3月)-2'!Print_Area</vt:lpstr>
      <vt:lpstr>'抑制、調整状況 (3月)-3'!Print_Area</vt:lpstr>
      <vt:lpstr>'抑制、調整状況 (3月)-4'!Print_Area</vt:lpstr>
      <vt:lpstr>'抑制、調整状況 (3月)-5'!Print_Area</vt:lpstr>
      <vt:lpstr>'抑制、調整状況 (4月)-1'!Print_Area</vt:lpstr>
      <vt:lpstr>'抑制、調整状況 (6月)-1'!Print_Area</vt:lpstr>
      <vt:lpstr>'抑制、調整状況 (6月)-2'!Print_Area</vt:lpstr>
      <vt:lpstr>'抑制、調整状況 (8月)-1'!Print_Area</vt:lpstr>
      <vt:lpstr>'抑制、調整状況 (9月)-1'!Print_Area</vt:lpstr>
      <vt:lpstr>'抑制、調整状況 (9月)-2'!Print_Area</vt:lpstr>
      <vt:lpstr>'抑制、調整状況(4月)-2'!Print_Area</vt:lpstr>
      <vt:lpstr>'抑制、調整状況(4月)-3'!Print_Area</vt:lpstr>
      <vt:lpstr>'抑制、調整状況(4月)-4'!Print_Area</vt:lpstr>
      <vt:lpstr>'抑制、調整状況(5月)-1'!Print_Area</vt:lpstr>
      <vt:lpstr>'抑制、調整状況(5月)-2'!Print_Area</vt:lpstr>
      <vt:lpstr>'抑制、調整状況(5月)-3'!Print_Area</vt:lpstr>
      <vt:lpstr>'抑制、調整状況(5月)-4'!Print_Area</vt:lpstr>
      <vt:lpstr>'抑制、調整状況(5月)-5'!Print_Area</vt:lpstr>
    </vt:vector>
  </TitlesOfParts>
  <Company>電力広域的運営推進機関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九州本土検証資料別紙（説明用）</dc:title>
  <dc:subject>九州本土検証資料別紙（説明用）</dc:subject>
  <dc:creator>運用部　原田豊</dc:creator>
  <cp:lastModifiedBy>岡本　武彦</cp:lastModifiedBy>
  <cp:lastPrinted>2023-08-07T03:11:10Z</cp:lastPrinted>
  <dcterms:created xsi:type="dcterms:W3CDTF">2018-04-16T09:07:48Z</dcterms:created>
  <dcterms:modified xsi:type="dcterms:W3CDTF">2024-05-31T07:45:42Z</dcterms:modified>
</cp:coreProperties>
</file>