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F32A3F30-FAE4-45CE-A4A0-546FCC8020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更新月（最新）分及び過去分" sheetId="26" r:id="rId1"/>
    <sheet name="（参考）従前の調査様式" sheetId="11" state="hidden" r:id="rId2"/>
  </sheets>
  <definedNames>
    <definedName name="_xlnm.Print_Area" localSheetId="0">'①更新月（最新）分及び過去分'!$A$1:$K$149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6" i="26" l="1"/>
  <c r="I93" i="26"/>
  <c r="I80" i="26"/>
  <c r="I67" i="26"/>
  <c r="I54" i="26"/>
  <c r="I17" i="26"/>
  <c r="I16" i="26"/>
  <c r="I15" i="26"/>
  <c r="I13" i="26"/>
  <c r="I12" i="26"/>
  <c r="I11" i="26"/>
  <c r="I9" i="26"/>
  <c r="I7" i="26"/>
  <c r="I5" i="26"/>
  <c r="H106" i="26" l="1"/>
  <c r="G106" i="26"/>
  <c r="F106" i="26"/>
  <c r="H93" i="26"/>
  <c r="G93" i="26"/>
  <c r="F93" i="26"/>
  <c r="H80" i="26"/>
  <c r="G80" i="26"/>
  <c r="F80" i="26"/>
  <c r="H67" i="26"/>
  <c r="G67" i="26"/>
  <c r="F67" i="26"/>
  <c r="H54" i="26"/>
  <c r="G54" i="26"/>
  <c r="F54" i="26"/>
  <c r="F41" i="26"/>
  <c r="F40" i="26"/>
  <c r="F37" i="26"/>
  <c r="H29" i="26"/>
  <c r="G29" i="26"/>
  <c r="F29" i="26"/>
  <c r="G28" i="26"/>
  <c r="F28" i="26"/>
  <c r="H17" i="26"/>
  <c r="H16" i="26"/>
  <c r="G16" i="26"/>
  <c r="F16" i="26"/>
  <c r="H15" i="26"/>
  <c r="G15" i="26"/>
  <c r="G17" i="26" s="1"/>
  <c r="F15" i="26"/>
  <c r="F17" i="26" s="1"/>
  <c r="H13" i="26"/>
  <c r="G13" i="26"/>
  <c r="F13" i="26"/>
  <c r="H12" i="26"/>
  <c r="G12" i="26"/>
  <c r="F12" i="26"/>
  <c r="H11" i="26"/>
  <c r="G11" i="26"/>
  <c r="F11" i="26"/>
  <c r="H9" i="26"/>
  <c r="G9" i="26"/>
  <c r="F9" i="26"/>
  <c r="H7" i="26"/>
  <c r="G7" i="26"/>
  <c r="F7" i="26"/>
  <c r="H5" i="26"/>
  <c r="G5" i="26"/>
  <c r="F5" i="26"/>
  <c r="J16" i="26" l="1"/>
  <c r="J15" i="26"/>
  <c r="J13" i="26"/>
  <c r="J12" i="26"/>
  <c r="J11" i="26"/>
  <c r="J9" i="26"/>
  <c r="J7" i="26"/>
  <c r="J5" i="26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H8" i="11"/>
  <c r="F8" i="11"/>
  <c r="D8" i="11"/>
  <c r="K7" i="11"/>
  <c r="J7" i="11"/>
  <c r="K6" i="11"/>
  <c r="J6" i="11"/>
  <c r="J8" i="11"/>
  <c r="K8" i="11"/>
</calcChain>
</file>

<file path=xl/sharedStrings.xml><?xml version="1.0" encoding="utf-8"?>
<sst xmlns="http://schemas.openxmlformats.org/spreadsheetml/2006/main" count="202" uniqueCount="56">
  <si>
    <t>送電線</t>
    <rPh sb="0" eb="3">
      <t>ソウデンセン</t>
    </rPh>
    <phoneticPr fontId="1"/>
  </si>
  <si>
    <t>合計</t>
    <rPh sb="0" eb="2">
      <t>ゴウケイ</t>
    </rPh>
    <phoneticPr fontId="1"/>
  </si>
  <si>
    <t>変電所</t>
    <rPh sb="0" eb="3">
      <t>ヘンデンショ</t>
    </rPh>
    <phoneticPr fontId="1"/>
  </si>
  <si>
    <t>接続検討</t>
    <rPh sb="0" eb="2">
      <t>セツゾク</t>
    </rPh>
    <rPh sb="2" eb="4">
      <t>ケントウ</t>
    </rPh>
    <phoneticPr fontId="1"/>
  </si>
  <si>
    <t>契約申込</t>
    <rPh sb="0" eb="2">
      <t>ケイヤク</t>
    </rPh>
    <rPh sb="2" eb="3">
      <t>モウ</t>
    </rPh>
    <rPh sb="3" eb="4">
      <t>コ</t>
    </rPh>
    <phoneticPr fontId="1"/>
  </si>
  <si>
    <t>※低圧10kW未満を除く</t>
    <rPh sb="1" eb="3">
      <t>テイアツ</t>
    </rPh>
    <rPh sb="7" eb="9">
      <t>ミマン</t>
    </rPh>
    <rPh sb="10" eb="11">
      <t>ノゾ</t>
    </rPh>
    <phoneticPr fontId="1"/>
  </si>
  <si>
    <t>件数</t>
    <rPh sb="0" eb="2">
      <t>ケンスウ</t>
    </rPh>
    <phoneticPr fontId="1"/>
  </si>
  <si>
    <t>発電容量[万kW]</t>
    <rPh sb="0" eb="2">
      <t>ハツデン</t>
    </rPh>
    <rPh sb="2" eb="4">
      <t>ヨウリョウ</t>
    </rPh>
    <rPh sb="5" eb="6">
      <t>マン</t>
    </rPh>
    <phoneticPr fontId="1"/>
  </si>
  <si>
    <t>風力（洋上）</t>
    <rPh sb="0" eb="2">
      <t>フウリョク</t>
    </rPh>
    <rPh sb="3" eb="5">
      <t>ヨウジョウ</t>
    </rPh>
    <phoneticPr fontId="1"/>
  </si>
  <si>
    <t>風力（陸上）</t>
    <rPh sb="0" eb="2">
      <t>フウリョク</t>
    </rPh>
    <rPh sb="3" eb="5">
      <t>リクジョウ</t>
    </rPh>
    <phoneticPr fontId="1"/>
  </si>
  <si>
    <t>太陽光</t>
    <rPh sb="0" eb="3">
      <t>タイヨウコウ</t>
    </rPh>
    <phoneticPr fontId="1"/>
  </si>
  <si>
    <t>バイオマス</t>
    <phoneticPr fontId="1"/>
  </si>
  <si>
    <t>火力</t>
    <rPh sb="0" eb="2">
      <t>カリョク</t>
    </rPh>
    <phoneticPr fontId="1"/>
  </si>
  <si>
    <t>②ノンファーム型接続
（当該設備・上位系起因）</t>
    <rPh sb="7" eb="8">
      <t>ガタ</t>
    </rPh>
    <rPh sb="8" eb="10">
      <t>セツゾク</t>
    </rPh>
    <rPh sb="12" eb="14">
      <t>トウガイ</t>
    </rPh>
    <rPh sb="14" eb="16">
      <t>セツビ</t>
    </rPh>
    <rPh sb="17" eb="19">
      <t>ジョウイ</t>
    </rPh>
    <rPh sb="19" eb="20">
      <t>ケイ</t>
    </rPh>
    <rPh sb="20" eb="22">
      <t>キイン</t>
    </rPh>
    <phoneticPr fontId="1"/>
  </si>
  <si>
    <t>単位：箇所</t>
    <rPh sb="0" eb="2">
      <t>タンイ</t>
    </rPh>
    <rPh sb="3" eb="5">
      <t>カショ</t>
    </rPh>
    <phoneticPr fontId="1"/>
  </si>
  <si>
    <t>③ノンファーム型接続
（当該設備起因）</t>
    <rPh sb="7" eb="8">
      <t>ガタ</t>
    </rPh>
    <rPh sb="8" eb="10">
      <t>セツゾク</t>
    </rPh>
    <rPh sb="12" eb="14">
      <t>トウガイ</t>
    </rPh>
    <rPh sb="14" eb="16">
      <t>セツビ</t>
    </rPh>
    <rPh sb="16" eb="18">
      <t>キイン</t>
    </rPh>
    <phoneticPr fontId="1"/>
  </si>
  <si>
    <t>①全箇所数</t>
    <rPh sb="1" eb="2">
      <t>ゼン</t>
    </rPh>
    <rPh sb="2" eb="4">
      <t>カショ</t>
    </rPh>
    <rPh sb="4" eb="5">
      <t>スウ</t>
    </rPh>
    <phoneticPr fontId="1"/>
  </si>
  <si>
    <t>その他</t>
    <rPh sb="2" eb="3">
      <t>タ</t>
    </rPh>
    <phoneticPr fontId="1"/>
  </si>
  <si>
    <t>受付済み</t>
    <rPh sb="0" eb="2">
      <t>ウケツケ</t>
    </rPh>
    <rPh sb="2" eb="3">
      <t>ズ</t>
    </rPh>
    <phoneticPr fontId="1"/>
  </si>
  <si>
    <t>受付済み（うち、ノンファーム型接続）</t>
    <rPh sb="0" eb="2">
      <t>ウケツケ</t>
    </rPh>
    <rPh sb="2" eb="3">
      <t>ズ</t>
    </rPh>
    <rPh sb="14" eb="15">
      <t>ガタ</t>
    </rPh>
    <rPh sb="15" eb="17">
      <t>セツゾク</t>
    </rPh>
    <phoneticPr fontId="1"/>
  </si>
  <si>
    <t>水力</t>
    <rPh sb="0" eb="2">
      <t>スイリョク</t>
    </rPh>
    <phoneticPr fontId="1"/>
  </si>
  <si>
    <t>割合
（②/①）</t>
    <rPh sb="0" eb="2">
      <t>ワリアイ</t>
    </rPh>
    <phoneticPr fontId="1"/>
  </si>
  <si>
    <t>割合
（③/①）</t>
    <rPh sb="0" eb="2">
      <t>ワリアイ</t>
    </rPh>
    <phoneticPr fontId="1"/>
  </si>
  <si>
    <t>2021年3月31日現在</t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</si>
  <si>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・○○電力ネットワーク</t>
    <rPh sb="3" eb="5">
      <t>デンリョク</t>
    </rPh>
    <phoneticPr fontId="1"/>
  </si>
  <si>
    <r>
      <t>（１）基幹系統におけるノンファーム型接続の適用状況（</t>
    </r>
    <r>
      <rPr>
        <sz val="11"/>
        <color rgb="FFFF0000"/>
        <rFont val="游ゴシック"/>
        <family val="3"/>
        <charset val="128"/>
        <scheme val="minor"/>
      </rPr>
      <t>2020年度末</t>
    </r>
    <r>
      <rPr>
        <sz val="11"/>
        <color theme="1"/>
        <rFont val="游ゴシック"/>
        <family val="2"/>
        <charset val="128"/>
        <scheme val="minor"/>
      </rPr>
      <t>）</t>
    </r>
    <rPh sb="3" eb="5">
      <t>キカン</t>
    </rPh>
    <rPh sb="5" eb="7">
      <t>ケイトウ</t>
    </rPh>
    <rPh sb="17" eb="18">
      <t>ガタ</t>
    </rPh>
    <rPh sb="18" eb="20">
      <t>セツゾク</t>
    </rPh>
    <rPh sb="21" eb="23">
      <t>テキヨウ</t>
    </rPh>
    <rPh sb="23" eb="25">
      <t>ジョウキョウ</t>
    </rPh>
    <rPh sb="30" eb="33">
      <t>ネンドマツ</t>
    </rPh>
    <phoneticPr fontId="1"/>
  </si>
  <si>
    <r>
      <t>（２）接続検討等の受付状況（</t>
    </r>
    <r>
      <rPr>
        <sz val="11"/>
        <color rgb="FFFF0000"/>
        <rFont val="游ゴシック"/>
        <family val="3"/>
        <charset val="128"/>
        <scheme val="minor"/>
      </rPr>
      <t>2021年3月13日～2021年3月31日</t>
    </r>
    <r>
      <rPr>
        <sz val="11"/>
        <color theme="1"/>
        <rFont val="游ゴシック"/>
        <family val="2"/>
        <charset val="128"/>
        <scheme val="minor"/>
      </rPr>
      <t>の受付件数）</t>
    </r>
    <rPh sb="3" eb="5">
      <t>セツゾク</t>
    </rPh>
    <rPh sb="5" eb="7">
      <t>ケントウ</t>
    </rPh>
    <rPh sb="7" eb="8">
      <t>トウ</t>
    </rPh>
    <rPh sb="9" eb="11">
      <t>ウケツケ</t>
    </rPh>
    <rPh sb="11" eb="13">
      <t>ジョウキョウ</t>
    </rPh>
    <rPh sb="18" eb="19">
      <t>ネン</t>
    </rPh>
    <rPh sb="20" eb="21">
      <t>ガツ</t>
    </rPh>
    <rPh sb="23" eb="24">
      <t>ニチ</t>
    </rPh>
    <rPh sb="29" eb="30">
      <t>ネン</t>
    </rPh>
    <rPh sb="31" eb="32">
      <t>ガツ</t>
    </rPh>
    <rPh sb="34" eb="35">
      <t>ニチ</t>
    </rPh>
    <rPh sb="36" eb="38">
      <t>ウケツケ</t>
    </rPh>
    <rPh sb="38" eb="40">
      <t>ケンスウ</t>
    </rPh>
    <phoneticPr fontId="1"/>
  </si>
  <si>
    <t>電源種別</t>
    <rPh sb="0" eb="2">
      <t>デンゲン</t>
    </rPh>
    <rPh sb="2" eb="4">
      <t>シュベツ</t>
    </rPh>
    <phoneticPr fontId="2"/>
  </si>
  <si>
    <t>申込みステータス</t>
    <rPh sb="0" eb="2">
      <t>モウシコ</t>
    </rPh>
    <phoneticPr fontId="2"/>
  </si>
  <si>
    <t>※1　四捨五入のため、内訳の値と合計とは一致しない場合があります。</t>
    <phoneticPr fontId="1"/>
  </si>
  <si>
    <t>10kW以上</t>
    <phoneticPr fontId="1"/>
  </si>
  <si>
    <t>系統用蓄電池</t>
    <rPh sb="0" eb="6">
      <t>ケイトウヨウチクデンチ</t>
    </rPh>
    <phoneticPr fontId="1"/>
  </si>
  <si>
    <t>バイオマス発電</t>
    <rPh sb="5" eb="7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</si>
  <si>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</si>
  <si>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水力発電
（揚水発電除く）</t>
    <rPh sb="0" eb="2">
      <t>スイリョク</t>
    </rPh>
    <rPh sb="2" eb="4">
      <t>ハツデン</t>
    </rPh>
    <rPh sb="6" eb="8">
      <t>ヨウスイ</t>
    </rPh>
    <rPh sb="8" eb="10">
      <t>ハツデン</t>
    </rPh>
    <rPh sb="10" eb="11">
      <t>ノゾ</t>
    </rPh>
    <phoneticPr fontId="1"/>
  </si>
  <si>
    <t>火力発電</t>
    <rPh sb="0" eb="2">
      <t>カリョク</t>
    </rPh>
    <rPh sb="2" eb="4">
      <t>ハツデン</t>
    </rPh>
    <phoneticPr fontId="1"/>
  </si>
  <si>
    <t>件数／容量</t>
    <rPh sb="0" eb="2">
      <t>ケンスウ</t>
    </rPh>
    <rPh sb="3" eb="5">
      <t>ヨウリョウ</t>
    </rPh>
    <phoneticPr fontId="1"/>
  </si>
  <si>
    <t>－</t>
    <phoneticPr fontId="1"/>
  </si>
  <si>
    <t>容量［万kW］</t>
    <rPh sb="0" eb="2">
      <t>ヨウリョウ</t>
    </rPh>
    <rPh sb="3" eb="4">
      <t>マン</t>
    </rPh>
    <phoneticPr fontId="1"/>
  </si>
  <si>
    <t>FIT特例③の割合</t>
    <phoneticPr fontId="1"/>
  </si>
  <si>
    <t>※5　併設用蓄電池（あるいは１受電地点で複数の電源種ある場合）については、容量が大きい電源種別へ合計した数値を合算し計上しています。</t>
    <phoneticPr fontId="1"/>
  </si>
  <si>
    <t>容量［万kW］</t>
    <phoneticPr fontId="1"/>
  </si>
  <si>
    <t>太陽光発電
（再掲）</t>
    <phoneticPr fontId="1"/>
  </si>
  <si>
    <t>10kW未満</t>
    <phoneticPr fontId="1"/>
  </si>
  <si>
    <t>－</t>
  </si>
  <si>
    <t>風力発電</t>
    <phoneticPr fontId="1"/>
  </si>
  <si>
    <t>地熱発電</t>
    <rPh sb="0" eb="2">
      <t>チネツ</t>
    </rPh>
    <rPh sb="2" eb="4">
      <t>ハツデン</t>
    </rPh>
    <phoneticPr fontId="1"/>
  </si>
  <si>
    <t>※4　「その他」には揚水、潮流、原子力、太陽熱発電等を含みます。</t>
    <phoneticPr fontId="1"/>
  </si>
  <si>
    <t>※3   バイオマス発電には、バイオマス発電設備に加え廃棄物発電設備も含んでいます。また、バイオマスについては、混焼比率を考慮していません。</t>
    <phoneticPr fontId="1"/>
  </si>
  <si>
    <t>※2　【　】 は、無制限無補償ルールが適用される容量を示しております。</t>
    <rPh sb="19" eb="21">
      <t>テキヨウ</t>
    </rPh>
    <rPh sb="24" eb="26">
      <t>ヨウリョウ</t>
    </rPh>
    <rPh sb="27" eb="28">
      <t>シメ</t>
    </rPh>
    <phoneticPr fontId="1"/>
  </si>
  <si>
    <t>陸上</t>
    <rPh sb="0" eb="2">
      <t>リクジョウ</t>
    </rPh>
    <phoneticPr fontId="1"/>
  </si>
  <si>
    <t>洋上</t>
    <rPh sb="0" eb="2">
      <t>ヨウジョウ</t>
    </rPh>
    <phoneticPr fontId="1"/>
  </si>
  <si>
    <t>接続契約申込受付
（連系承諾済含む）</t>
    <rPh sb="0" eb="2">
      <t>セツゾク</t>
    </rPh>
    <rPh sb="2" eb="4">
      <t>ケイヤク</t>
    </rPh>
    <rPh sb="4" eb="6">
      <t>モウシコミ</t>
    </rPh>
    <rPh sb="6" eb="8">
      <t>ウケツケ</t>
    </rPh>
    <rPh sb="10" eb="12">
      <t>レンケイ</t>
    </rPh>
    <rPh sb="12" eb="14">
      <t>ショウダク</t>
    </rPh>
    <rPh sb="14" eb="15">
      <t>ズミ</t>
    </rPh>
    <rPh sb="15" eb="16">
      <t>フク</t>
    </rPh>
    <phoneticPr fontId="1"/>
  </si>
  <si>
    <t>接続済</t>
    <phoneticPr fontId="1"/>
  </si>
  <si>
    <t>接続検討受付</t>
    <rPh sb="0" eb="2">
      <t>セツゾク</t>
    </rPh>
    <rPh sb="2" eb="4">
      <t>ケントウ</t>
    </rPh>
    <rPh sb="4" eb="6">
      <t>ウケツケ</t>
    </rPh>
    <phoneticPr fontId="1"/>
  </si>
  <si>
    <t>○発電等設備の受付状況等に関する情報（2025年7月末累計）</t>
    <rPh sb="23" eb="24">
      <t>ネン</t>
    </rPh>
    <rPh sb="25" eb="26">
      <t>ツキ</t>
    </rPh>
    <rPh sb="26" eb="27">
      <t>マツ</t>
    </rPh>
    <rPh sb="27" eb="29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</si>
</sst>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"/>
    <numFmt numFmtId="178" formatCode="0_ "/>
    <numFmt numFmtId="179" formatCode="0.0%"/>
    <numFmt numFmtId="180" formatCode="&quot;【&quot;0&quot;】&quot;"/>
    <numFmt numFmtId="181" formatCode="&quot;【&quot;0.0&quot;】&quot;"/>
    <numFmt numFmtId="182" formatCode="#,##0_);[Red]\(#,##0\)"/>
    <numFmt numFmtId="183" formatCode="#,##0.0_);[Red]\(#,##0.0\)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180" fontId="0" fillId="0" borderId="5" xfId="0" applyNumberFormat="1" applyBorder="1" applyAlignment="1">
      <alignment horizontal="right" vertical="center"/>
    </xf>
    <xf numFmtId="182" fontId="0" fillId="0" borderId="0" xfId="0" applyNumberFormat="1">
      <alignment vertical="center"/>
    </xf>
    <xf numFmtId="182" fontId="0" fillId="0" borderId="0" xfId="0" applyNumberFormat="1" applyAlignment="1">
      <alignment horizontal="right" vertical="center"/>
    </xf>
    <xf numFmtId="182" fontId="8" fillId="0" borderId="0" xfId="0" applyNumberFormat="1" applyFont="1">
      <alignment vertical="center"/>
    </xf>
    <xf numFmtId="181" fontId="0" fillId="0" borderId="5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183" fontId="0" fillId="0" borderId="32" xfId="0" applyNumberFormat="1" applyBorder="1">
      <alignment vertical="center"/>
    </xf>
    <xf numFmtId="183" fontId="0" fillId="0" borderId="4" xfId="0" applyNumberFormat="1" applyBorder="1">
      <alignment vertical="center"/>
    </xf>
    <xf numFmtId="181" fontId="0" fillId="0" borderId="33" xfId="0" applyNumberFormat="1" applyBorder="1" applyAlignment="1">
      <alignment horizontal="right" vertical="center"/>
    </xf>
    <xf numFmtId="179" fontId="0" fillId="0" borderId="7" xfId="1" applyNumberFormat="1" applyFont="1" applyBorder="1" applyAlignment="1">
      <alignment horizontal="right" vertical="center"/>
    </xf>
    <xf numFmtId="179" fontId="0" fillId="0" borderId="1" xfId="1" applyNumberFormat="1" applyFont="1" applyBorder="1" applyAlignment="1">
      <alignment horizontal="right" vertical="center"/>
    </xf>
    <xf numFmtId="182" fontId="0" fillId="0" borderId="4" xfId="0" applyNumberFormat="1" applyBorder="1" applyAlignment="1">
      <alignment horizontal="right" vertical="center"/>
    </xf>
    <xf numFmtId="182" fontId="0" fillId="0" borderId="5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82" fontId="0" fillId="0" borderId="32" xfId="0" applyNumberFormat="1" applyBorder="1" applyAlignment="1">
      <alignment horizontal="right" vertical="center"/>
    </xf>
    <xf numFmtId="182" fontId="0" fillId="0" borderId="33" xfId="0" applyNumberFormat="1" applyBorder="1" applyAlignment="1">
      <alignment horizontal="right" vertical="center"/>
    </xf>
    <xf numFmtId="182" fontId="0" fillId="0" borderId="10" xfId="0" applyNumberFormat="1" applyBorder="1" applyAlignment="1">
      <alignment horizontal="right" vertical="center"/>
    </xf>
    <xf numFmtId="182" fontId="0" fillId="0" borderId="31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31" xfId="0" applyNumberFormat="1" applyBorder="1" applyAlignment="1">
      <alignment horizontal="right" vertical="center"/>
    </xf>
    <xf numFmtId="183" fontId="0" fillId="0" borderId="4" xfId="0" applyNumberFormat="1" applyBorder="1" applyAlignment="1">
      <alignment horizontal="right" vertical="center"/>
    </xf>
    <xf numFmtId="183" fontId="0" fillId="0" borderId="5" xfId="0" applyNumberForma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83" fontId="0" fillId="0" borderId="32" xfId="0" applyNumberFormat="1" applyBorder="1" applyAlignment="1">
      <alignment horizontal="right" vertical="center"/>
    </xf>
    <xf numFmtId="183" fontId="0" fillId="0" borderId="33" xfId="0" applyNumberFormat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0">
    <cellStyle name="パーセント" xfId="1" builtinId="5"/>
    <cellStyle name="パーセント 2" xfId="9" xr:uid="{F9FBEC5C-BD8E-4D37-943C-C3D4F4456D2B}"/>
    <cellStyle name="桁区切り 2" xfId="5" xr:uid="{AEF8AD58-79FD-4FE2-8365-A3A64BD11DEC}"/>
    <cellStyle name="桁区切り 2 2" xfId="8" xr:uid="{0FA3B24B-2E39-4654-A6EC-57AAEF99843F}"/>
    <cellStyle name="桁区切り 7" xfId="4" xr:uid="{61E4C58E-0B2B-4BAF-B905-69CFADE0C726}"/>
    <cellStyle name="標準" xfId="0" builtinId="0"/>
    <cellStyle name="標準 2" xfId="2" xr:uid="{049900CE-CC54-4C9E-BE9E-D400530AF52E}"/>
    <cellStyle name="標準 2 2" xfId="7" xr:uid="{88FA5B62-E48D-474B-9B9F-1F85F89A6E78}"/>
    <cellStyle name="標準 2 5" xfId="3" xr:uid="{EA9D6793-8648-430E-9C19-171C6ACB65B7}"/>
    <cellStyle name="標準 7" xfId="6" xr:uid="{EA2FBD1E-F347-40FF-8195-0667C96C9A5F}"/>
  </cellStyles>
  <dxfs count="0"/>
  <tableStyles count="0" defaultTableStyle="TableStyleMedium2" defaultPivotStyle="PivotStyleLight16"/>
  <colors>
    <mruColors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9B26-CB5E-4F2C-B044-C32E49D60CC0}">
  <sheetPr>
    <tabColor rgb="FFFFFF00"/>
  </sheetPr>
  <dimension ref="B3:K148"/>
  <sheetViews>
    <sheetView tabSelected="1" view="pageBreakPreview" zoomScaleNormal="85" zoomScaleSheetLayoutView="100" workbookViewId="0">
      <pane xSplit="5" topLeftCell="F1" activePane="topRight" state="frozen"/>
      <selection pane="topRight" activeCell="J2" sqref="J2"/>
    </sheetView>
  </sheetViews>
  <sheetFormatPr defaultColWidth="9" defaultRowHeight="15" customHeight="1"/>
  <cols>
    <col min="1" max="1" width="2.58203125" customWidth="1"/>
    <col min="2" max="3" width="13" customWidth="1"/>
    <col min="4" max="4" width="19.1640625" customWidth="1"/>
    <col min="5" max="5" width="15.5" customWidth="1"/>
    <col min="6" max="6" width="17.25" style="19" bestFit="1" customWidth="1"/>
    <col min="7" max="10" width="17.25" bestFit="1" customWidth="1"/>
    <col min="11" max="12" width="11.25" customWidth="1"/>
  </cols>
  <sheetData>
    <row r="3" spans="2:11" ht="15" customHeight="1" thickBot="1">
      <c r="B3" s="12" t="s">
        <v>55</v>
      </c>
      <c r="C3" s="10"/>
    </row>
    <row r="4" spans="2:11" ht="18.5" thickBot="1">
      <c r="B4" s="50" t="s">
        <v>27</v>
      </c>
      <c r="C4" s="51"/>
      <c r="D4" s="14" t="s">
        <v>28</v>
      </c>
      <c r="E4" s="14" t="s">
        <v>36</v>
      </c>
      <c r="F4" s="23">
        <v>45748</v>
      </c>
      <c r="G4" s="8">
        <v>45778</v>
      </c>
      <c r="H4" s="8">
        <v>45809</v>
      </c>
      <c r="I4" s="8">
        <v>45839</v>
      </c>
      <c r="J4" s="8"/>
      <c r="K4" s="11"/>
    </row>
    <row r="5" spans="2:11" ht="15" customHeight="1">
      <c r="B5" s="52" t="s">
        <v>33</v>
      </c>
      <c r="C5" s="53"/>
      <c r="D5" s="58" t="s">
        <v>54</v>
      </c>
      <c r="E5" s="36" t="s">
        <v>6</v>
      </c>
      <c r="F5" s="38">
        <f>F30</f>
        <v>175</v>
      </c>
      <c r="G5" s="29">
        <f>G30</f>
        <v>211</v>
      </c>
      <c r="H5" s="29">
        <f>H30</f>
        <v>176</v>
      </c>
      <c r="I5" s="40">
        <f t="shared" ref="I5" si="0">I30</f>
        <v>168</v>
      </c>
      <c r="J5" s="42">
        <f t="shared" ref="J5" si="1">J30</f>
        <v>0</v>
      </c>
    </row>
    <row r="6" spans="2:11" ht="15" customHeight="1">
      <c r="B6" s="54"/>
      <c r="C6" s="55"/>
      <c r="D6" s="34"/>
      <c r="E6" s="37"/>
      <c r="F6" s="39"/>
      <c r="G6" s="30"/>
      <c r="H6" s="30"/>
      <c r="I6" s="41"/>
      <c r="J6" s="43"/>
    </row>
    <row r="7" spans="2:11" ht="15" customHeight="1">
      <c r="B7" s="54"/>
      <c r="C7" s="55"/>
      <c r="D7" s="34"/>
      <c r="E7" s="59" t="s">
        <v>41</v>
      </c>
      <c r="F7" s="48">
        <f>F32</f>
        <v>58.154400000000003</v>
      </c>
      <c r="G7" s="44">
        <f>G32</f>
        <v>65.497600000000006</v>
      </c>
      <c r="H7" s="44">
        <f>H32</f>
        <v>58.664999999999999</v>
      </c>
      <c r="I7" s="44">
        <f t="shared" ref="I7" si="2">I32</f>
        <v>58.732399999999998</v>
      </c>
      <c r="J7" s="31">
        <f t="shared" ref="J7" si="3">J32</f>
        <v>0</v>
      </c>
    </row>
    <row r="8" spans="2:11" ht="15" customHeight="1" thickBot="1">
      <c r="B8" s="54"/>
      <c r="C8" s="55"/>
      <c r="D8" s="35"/>
      <c r="E8" s="60"/>
      <c r="F8" s="49"/>
      <c r="G8" s="45"/>
      <c r="H8" s="45"/>
      <c r="I8" s="45"/>
      <c r="J8" s="32"/>
    </row>
    <row r="9" spans="2:11" ht="15" customHeight="1">
      <c r="B9" s="54"/>
      <c r="C9" s="55"/>
      <c r="D9" s="58" t="s">
        <v>52</v>
      </c>
      <c r="E9" s="36" t="s">
        <v>6</v>
      </c>
      <c r="F9" s="38">
        <f>F22+F34</f>
        <v>19965</v>
      </c>
      <c r="G9" s="29">
        <f>G22+G34</f>
        <v>21880</v>
      </c>
      <c r="H9" s="29">
        <f>H22+H34</f>
        <v>21936</v>
      </c>
      <c r="I9" s="29">
        <f t="shared" ref="I9" si="4">I22+I34</f>
        <v>21723</v>
      </c>
      <c r="J9" s="31">
        <f t="shared" ref="J9" si="5">J22+J34</f>
        <v>0</v>
      </c>
    </row>
    <row r="10" spans="2:11" ht="15" customHeight="1">
      <c r="B10" s="54"/>
      <c r="C10" s="55"/>
      <c r="D10" s="61"/>
      <c r="E10" s="37"/>
      <c r="F10" s="39"/>
      <c r="G10" s="30"/>
      <c r="H10" s="30"/>
      <c r="I10" s="30"/>
      <c r="J10" s="32"/>
    </row>
    <row r="11" spans="2:11" ht="15" customHeight="1">
      <c r="B11" s="54"/>
      <c r="C11" s="55"/>
      <c r="D11" s="61"/>
      <c r="E11" s="46" t="s">
        <v>38</v>
      </c>
      <c r="F11" s="24">
        <f t="shared" ref="F11:H12" si="6">(F24+F36)</f>
        <v>185.81540000000001</v>
      </c>
      <c r="G11" s="25">
        <f t="shared" si="6"/>
        <v>179.07259999999999</v>
      </c>
      <c r="H11" s="25">
        <f t="shared" si="6"/>
        <v>177.60060000000001</v>
      </c>
      <c r="I11" s="25">
        <f t="shared" ref="I11:I13" si="7">I24+I36</f>
        <v>178.1942</v>
      </c>
      <c r="J11" s="17">
        <f t="shared" ref="J11" si="8">J24+J36</f>
        <v>0</v>
      </c>
    </row>
    <row r="12" spans="2:11" ht="15" customHeight="1" thickBot="1">
      <c r="B12" s="54"/>
      <c r="C12" s="55"/>
      <c r="D12" s="62"/>
      <c r="E12" s="47"/>
      <c r="F12" s="26">
        <f t="shared" si="6"/>
        <v>166.58699999999999</v>
      </c>
      <c r="G12" s="22">
        <f t="shared" si="6"/>
        <v>178.65040000000002</v>
      </c>
      <c r="H12" s="22">
        <f t="shared" si="6"/>
        <v>158.33859990000002</v>
      </c>
      <c r="I12" s="22">
        <f t="shared" si="7"/>
        <v>158.36176140000001</v>
      </c>
      <c r="J12" s="18">
        <f t="shared" ref="J12" si="9">J25+J37</f>
        <v>0</v>
      </c>
    </row>
    <row r="13" spans="2:11" ht="15" customHeight="1">
      <c r="B13" s="54"/>
      <c r="C13" s="55"/>
      <c r="D13" s="58" t="s">
        <v>53</v>
      </c>
      <c r="E13" s="36" t="s">
        <v>6</v>
      </c>
      <c r="F13" s="38">
        <f>F26+F38</f>
        <v>606989</v>
      </c>
      <c r="G13" s="29">
        <f>G26+G38</f>
        <v>606961</v>
      </c>
      <c r="H13" s="29">
        <f>H26+H38</f>
        <v>608124</v>
      </c>
      <c r="I13" s="29">
        <f t="shared" si="7"/>
        <v>610187</v>
      </c>
      <c r="J13" s="31">
        <f t="shared" ref="J13" si="10">J26+J38</f>
        <v>0</v>
      </c>
    </row>
    <row r="14" spans="2:11" ht="15" customHeight="1">
      <c r="B14" s="54"/>
      <c r="C14" s="55"/>
      <c r="D14" s="61"/>
      <c r="E14" s="37"/>
      <c r="F14" s="39"/>
      <c r="G14" s="30"/>
      <c r="H14" s="30"/>
      <c r="I14" s="30"/>
      <c r="J14" s="32"/>
    </row>
    <row r="15" spans="2:11" ht="15" customHeight="1">
      <c r="B15" s="54"/>
      <c r="C15" s="55"/>
      <c r="D15" s="61"/>
      <c r="E15" s="46" t="s">
        <v>38</v>
      </c>
      <c r="F15" s="24">
        <f t="shared" ref="F15:H16" si="11">(F28+F40)</f>
        <v>1254.9138</v>
      </c>
      <c r="G15" s="25">
        <f t="shared" si="11"/>
        <v>1257.3661999999999</v>
      </c>
      <c r="H15" s="25">
        <f t="shared" si="11"/>
        <v>1258.3834999999999</v>
      </c>
      <c r="I15" s="25">
        <f t="shared" ref="I15:I16" si="12">I28+I40</f>
        <v>1263.5094999999999</v>
      </c>
      <c r="J15" s="17">
        <f t="shared" ref="J15" si="13">J28+J40</f>
        <v>0</v>
      </c>
    </row>
    <row r="16" spans="2:11" ht="15" customHeight="1">
      <c r="B16" s="54"/>
      <c r="C16" s="55"/>
      <c r="D16" s="61"/>
      <c r="E16" s="37"/>
      <c r="F16" s="26">
        <f t="shared" si="11"/>
        <v>483.47597999999999</v>
      </c>
      <c r="G16" s="22">
        <f t="shared" si="11"/>
        <v>484.60479729999997</v>
      </c>
      <c r="H16" s="22">
        <f t="shared" si="11"/>
        <v>486.44241</v>
      </c>
      <c r="I16" s="22">
        <f t="shared" si="12"/>
        <v>496.11105899999995</v>
      </c>
      <c r="J16" s="18">
        <f t="shared" ref="J16" si="14">J29+J41</f>
        <v>0</v>
      </c>
    </row>
    <row r="17" spans="2:10" ht="15" customHeight="1" thickBot="1">
      <c r="B17" s="56"/>
      <c r="C17" s="57"/>
      <c r="D17" s="62"/>
      <c r="E17" s="15" t="s">
        <v>39</v>
      </c>
      <c r="F17" s="27">
        <f>286.8572059/F15</f>
        <v>0.22858717937439207</v>
      </c>
      <c r="G17" s="28">
        <f>294.8729/G15</f>
        <v>0.23451632467931779</v>
      </c>
      <c r="H17" s="28">
        <f>294.8729/H15</f>
        <v>0.23432673743735519</v>
      </c>
      <c r="I17" s="28">
        <f>297.852509/I15</f>
        <v>0.2357342853377834</v>
      </c>
      <c r="J17" s="16">
        <v>0</v>
      </c>
    </row>
    <row r="18" spans="2:10" ht="15" customHeight="1">
      <c r="B18" s="52" t="s">
        <v>42</v>
      </c>
      <c r="C18" s="58" t="s">
        <v>43</v>
      </c>
      <c r="D18" s="58" t="s">
        <v>54</v>
      </c>
      <c r="E18" s="63" t="s">
        <v>6</v>
      </c>
      <c r="F18" s="48" t="s">
        <v>37</v>
      </c>
      <c r="G18" s="44" t="s">
        <v>37</v>
      </c>
      <c r="H18" s="44" t="s">
        <v>37</v>
      </c>
      <c r="I18" s="29" t="s">
        <v>44</v>
      </c>
      <c r="J18" s="31" t="s">
        <v>44</v>
      </c>
    </row>
    <row r="19" spans="2:10" ht="15" customHeight="1">
      <c r="B19" s="54"/>
      <c r="C19" s="61"/>
      <c r="D19" s="34"/>
      <c r="E19" s="46"/>
      <c r="F19" s="49"/>
      <c r="G19" s="45"/>
      <c r="H19" s="45"/>
      <c r="I19" s="30"/>
      <c r="J19" s="32"/>
    </row>
    <row r="20" spans="2:10" ht="16" customHeight="1">
      <c r="B20" s="54"/>
      <c r="C20" s="61"/>
      <c r="D20" s="34"/>
      <c r="E20" s="59" t="s">
        <v>41</v>
      </c>
      <c r="F20" s="48" t="s">
        <v>44</v>
      </c>
      <c r="G20" s="44" t="s">
        <v>44</v>
      </c>
      <c r="H20" s="44" t="s">
        <v>44</v>
      </c>
      <c r="I20" s="29" t="s">
        <v>44</v>
      </c>
      <c r="J20" s="64" t="s">
        <v>44</v>
      </c>
    </row>
    <row r="21" spans="2:10" ht="16" customHeight="1" thickBot="1">
      <c r="B21" s="54"/>
      <c r="C21" s="61"/>
      <c r="D21" s="35"/>
      <c r="E21" s="60"/>
      <c r="F21" s="49"/>
      <c r="G21" s="45"/>
      <c r="H21" s="45"/>
      <c r="I21" s="30"/>
      <c r="J21" s="65"/>
    </row>
    <row r="22" spans="2:10" ht="16" customHeight="1">
      <c r="B22" s="54"/>
      <c r="C22" s="61"/>
      <c r="D22" s="58" t="s">
        <v>52</v>
      </c>
      <c r="E22" s="63" t="s">
        <v>6</v>
      </c>
      <c r="F22" s="38">
        <v>14763</v>
      </c>
      <c r="G22" s="29">
        <v>16855</v>
      </c>
      <c r="H22" s="29">
        <v>17060</v>
      </c>
      <c r="I22" s="29">
        <v>17256</v>
      </c>
      <c r="J22" s="31">
        <v>0</v>
      </c>
    </row>
    <row r="23" spans="2:10" ht="16" customHeight="1">
      <c r="B23" s="54"/>
      <c r="C23" s="61"/>
      <c r="D23" s="61"/>
      <c r="E23" s="46"/>
      <c r="F23" s="39"/>
      <c r="G23" s="30"/>
      <c r="H23" s="30"/>
      <c r="I23" s="30"/>
      <c r="J23" s="32"/>
    </row>
    <row r="24" spans="2:10" ht="16" customHeight="1">
      <c r="B24" s="54"/>
      <c r="C24" s="61"/>
      <c r="D24" s="61"/>
      <c r="E24" s="59" t="s">
        <v>38</v>
      </c>
      <c r="F24" s="24">
        <v>7.0258000000000003</v>
      </c>
      <c r="G24" s="25">
        <v>8.1060999999999996</v>
      </c>
      <c r="H24" s="25">
        <v>8.1637000000000004</v>
      </c>
      <c r="I24" s="25">
        <v>9.1274999999999995</v>
      </c>
      <c r="J24" s="17">
        <v>0</v>
      </c>
    </row>
    <row r="25" spans="2:10" ht="16" customHeight="1" thickBot="1">
      <c r="B25" s="54"/>
      <c r="C25" s="61"/>
      <c r="D25" s="62"/>
      <c r="E25" s="60"/>
      <c r="F25" s="26">
        <v>6.9013</v>
      </c>
      <c r="G25" s="22">
        <v>8.0618999999999996</v>
      </c>
      <c r="H25" s="22">
        <v>8.0385998999999995</v>
      </c>
      <c r="I25" s="22">
        <v>8.0385998999999995</v>
      </c>
      <c r="J25" s="18">
        <v>0</v>
      </c>
    </row>
    <row r="26" spans="2:10" ht="16" customHeight="1">
      <c r="B26" s="54"/>
      <c r="C26" s="61"/>
      <c r="D26" s="33" t="s">
        <v>53</v>
      </c>
      <c r="E26" s="36" t="s">
        <v>6</v>
      </c>
      <c r="F26" s="38">
        <v>497015</v>
      </c>
      <c r="G26" s="29">
        <v>497020</v>
      </c>
      <c r="H26" s="29">
        <v>498153</v>
      </c>
      <c r="I26" s="29">
        <v>500145</v>
      </c>
      <c r="J26" s="31">
        <v>0</v>
      </c>
    </row>
    <row r="27" spans="2:10" ht="16" customHeight="1">
      <c r="B27" s="54"/>
      <c r="C27" s="61"/>
      <c r="D27" s="34"/>
      <c r="E27" s="37"/>
      <c r="F27" s="39"/>
      <c r="G27" s="30"/>
      <c r="H27" s="30"/>
      <c r="I27" s="30"/>
      <c r="J27" s="32"/>
    </row>
    <row r="28" spans="2:10" ht="16" customHeight="1">
      <c r="B28" s="54"/>
      <c r="C28" s="61"/>
      <c r="D28" s="34"/>
      <c r="E28" s="46" t="s">
        <v>38</v>
      </c>
      <c r="F28" s="24">
        <f>2452820/10000</f>
        <v>245.28200000000001</v>
      </c>
      <c r="G28" s="25">
        <f>2471468/10000</f>
        <v>247.14680000000001</v>
      </c>
      <c r="H28" s="25">
        <v>246.0352</v>
      </c>
      <c r="I28" s="25">
        <v>247.10409999999999</v>
      </c>
      <c r="J28" s="17">
        <v>0</v>
      </c>
    </row>
    <row r="29" spans="2:10" ht="16" customHeight="1" thickBot="1">
      <c r="B29" s="54"/>
      <c r="C29" s="62"/>
      <c r="D29" s="35"/>
      <c r="E29" s="47"/>
      <c r="F29" s="26">
        <f>1114805.7/10000</f>
        <v>111.48057</v>
      </c>
      <c r="G29" s="22">
        <f>1118605.1/10000</f>
        <v>111.86051</v>
      </c>
      <c r="H29" s="22">
        <f>1118605.1/10000</f>
        <v>111.86051</v>
      </c>
      <c r="I29" s="22">
        <v>113.413152</v>
      </c>
      <c r="J29" s="18">
        <v>0</v>
      </c>
    </row>
    <row r="30" spans="2:10" ht="16" customHeight="1">
      <c r="B30" s="54"/>
      <c r="C30" s="58" t="s">
        <v>30</v>
      </c>
      <c r="D30" s="58" t="s">
        <v>54</v>
      </c>
      <c r="E30" s="63" t="s">
        <v>6</v>
      </c>
      <c r="F30" s="38">
        <v>175</v>
      </c>
      <c r="G30" s="29">
        <v>211</v>
      </c>
      <c r="H30" s="29">
        <v>176</v>
      </c>
      <c r="I30" s="29">
        <v>168</v>
      </c>
      <c r="J30" s="31">
        <v>0</v>
      </c>
    </row>
    <row r="31" spans="2:10" ht="16" customHeight="1">
      <c r="B31" s="54"/>
      <c r="C31" s="61"/>
      <c r="D31" s="34"/>
      <c r="E31" s="46"/>
      <c r="F31" s="39"/>
      <c r="G31" s="30"/>
      <c r="H31" s="30"/>
      <c r="I31" s="30"/>
      <c r="J31" s="32"/>
    </row>
    <row r="32" spans="2:10" ht="16" customHeight="1">
      <c r="B32" s="54"/>
      <c r="C32" s="61"/>
      <c r="D32" s="34"/>
      <c r="E32" s="59" t="s">
        <v>41</v>
      </c>
      <c r="F32" s="48">
        <v>58.154400000000003</v>
      </c>
      <c r="G32" s="44">
        <v>65.497600000000006</v>
      </c>
      <c r="H32" s="44">
        <v>58.664999999999999</v>
      </c>
      <c r="I32" s="44">
        <v>58.732399999999998</v>
      </c>
      <c r="J32" s="31">
        <v>0</v>
      </c>
    </row>
    <row r="33" spans="2:10" ht="16" customHeight="1" thickBot="1">
      <c r="B33" s="54"/>
      <c r="C33" s="61"/>
      <c r="D33" s="35"/>
      <c r="E33" s="60"/>
      <c r="F33" s="49"/>
      <c r="G33" s="45"/>
      <c r="H33" s="45"/>
      <c r="I33" s="45"/>
      <c r="J33" s="32"/>
    </row>
    <row r="34" spans="2:10" ht="16" customHeight="1">
      <c r="B34" s="54"/>
      <c r="C34" s="61"/>
      <c r="D34" s="58" t="s">
        <v>52</v>
      </c>
      <c r="E34" s="63" t="s">
        <v>6</v>
      </c>
      <c r="F34" s="38">
        <v>5202</v>
      </c>
      <c r="G34" s="29">
        <v>5025</v>
      </c>
      <c r="H34" s="29">
        <v>4876</v>
      </c>
      <c r="I34" s="29">
        <v>4467</v>
      </c>
      <c r="J34" s="31">
        <v>0</v>
      </c>
    </row>
    <row r="35" spans="2:10" ht="16" customHeight="1">
      <c r="B35" s="54"/>
      <c r="C35" s="61"/>
      <c r="D35" s="61"/>
      <c r="E35" s="46"/>
      <c r="F35" s="39"/>
      <c r="G35" s="30"/>
      <c r="H35" s="30"/>
      <c r="I35" s="30"/>
      <c r="J35" s="32"/>
    </row>
    <row r="36" spans="2:10" ht="16" customHeight="1">
      <c r="B36" s="54"/>
      <c r="C36" s="61"/>
      <c r="D36" s="61"/>
      <c r="E36" s="59" t="s">
        <v>38</v>
      </c>
      <c r="F36" s="24">
        <v>178.78960000000001</v>
      </c>
      <c r="G36" s="25">
        <v>170.9665</v>
      </c>
      <c r="H36" s="25">
        <v>169.43690000000001</v>
      </c>
      <c r="I36" s="25">
        <v>169.0667</v>
      </c>
      <c r="J36" s="17">
        <v>0</v>
      </c>
    </row>
    <row r="37" spans="2:10" ht="16" customHeight="1" thickBot="1">
      <c r="B37" s="54"/>
      <c r="C37" s="61"/>
      <c r="D37" s="62"/>
      <c r="E37" s="60"/>
      <c r="F37" s="26">
        <f>(1596857)/10000</f>
        <v>159.6857</v>
      </c>
      <c r="G37" s="22">
        <v>170.58850000000001</v>
      </c>
      <c r="H37" s="22">
        <v>150.30000000000001</v>
      </c>
      <c r="I37" s="22">
        <v>150.3231615</v>
      </c>
      <c r="J37" s="18">
        <v>0</v>
      </c>
    </row>
    <row r="38" spans="2:10" ht="16" customHeight="1">
      <c r="B38" s="54"/>
      <c r="C38" s="61"/>
      <c r="D38" s="33" t="s">
        <v>53</v>
      </c>
      <c r="E38" s="36" t="s">
        <v>6</v>
      </c>
      <c r="F38" s="38">
        <v>109974</v>
      </c>
      <c r="G38" s="29">
        <v>109941</v>
      </c>
      <c r="H38" s="29">
        <v>109971</v>
      </c>
      <c r="I38" s="29">
        <v>110042</v>
      </c>
      <c r="J38" s="31">
        <v>0</v>
      </c>
    </row>
    <row r="39" spans="2:10" ht="16" customHeight="1">
      <c r="B39" s="54"/>
      <c r="C39" s="61"/>
      <c r="D39" s="34"/>
      <c r="E39" s="37"/>
      <c r="F39" s="39"/>
      <c r="G39" s="30"/>
      <c r="H39" s="30"/>
      <c r="I39" s="30"/>
      <c r="J39" s="32"/>
    </row>
    <row r="40" spans="2:10" ht="16" customHeight="1">
      <c r="B40" s="54"/>
      <c r="C40" s="61"/>
      <c r="D40" s="34"/>
      <c r="E40" s="46" t="s">
        <v>38</v>
      </c>
      <c r="F40" s="24">
        <f>(10096318)/10000</f>
        <v>1009.6318</v>
      </c>
      <c r="G40" s="25">
        <v>1010.2194</v>
      </c>
      <c r="H40" s="25">
        <v>1012.3483</v>
      </c>
      <c r="I40" s="25">
        <v>1016.4054</v>
      </c>
      <c r="J40" s="17">
        <v>0</v>
      </c>
    </row>
    <row r="41" spans="2:10" ht="16" customHeight="1" thickBot="1">
      <c r="B41" s="56"/>
      <c r="C41" s="62"/>
      <c r="D41" s="35"/>
      <c r="E41" s="47"/>
      <c r="F41" s="26">
        <f>(3719954.1)/10000</f>
        <v>371.99540999999999</v>
      </c>
      <c r="G41" s="22">
        <v>372.7442873</v>
      </c>
      <c r="H41" s="22">
        <v>374.58190000000002</v>
      </c>
      <c r="I41" s="22">
        <v>382.69790699999999</v>
      </c>
      <c r="J41" s="18">
        <v>0</v>
      </c>
    </row>
    <row r="42" spans="2:10" ht="16" customHeight="1">
      <c r="B42" s="58" t="s">
        <v>45</v>
      </c>
      <c r="C42" s="72" t="s">
        <v>50</v>
      </c>
      <c r="D42" s="58" t="s">
        <v>54</v>
      </c>
      <c r="E42" s="36" t="s">
        <v>6</v>
      </c>
      <c r="F42" s="38">
        <v>14</v>
      </c>
      <c r="G42" s="29">
        <v>18</v>
      </c>
      <c r="H42" s="29">
        <v>15</v>
      </c>
      <c r="I42" s="29">
        <v>14</v>
      </c>
      <c r="J42" s="31">
        <v>0</v>
      </c>
    </row>
    <row r="43" spans="2:10" ht="16" customHeight="1">
      <c r="B43" s="61"/>
      <c r="C43" s="73"/>
      <c r="D43" s="34"/>
      <c r="E43" s="37"/>
      <c r="F43" s="39"/>
      <c r="G43" s="30"/>
      <c r="H43" s="30"/>
      <c r="I43" s="30"/>
      <c r="J43" s="32"/>
    </row>
    <row r="44" spans="2:10" ht="15" customHeight="1">
      <c r="B44" s="61"/>
      <c r="C44" s="73"/>
      <c r="D44" s="34"/>
      <c r="E44" s="59" t="s">
        <v>41</v>
      </c>
      <c r="F44" s="48">
        <v>36.700600000000001</v>
      </c>
      <c r="G44" s="44">
        <v>52.998199999999997</v>
      </c>
      <c r="H44" s="44">
        <v>41.320599999999999</v>
      </c>
      <c r="I44" s="44">
        <v>36.318600000000004</v>
      </c>
      <c r="J44" s="31">
        <v>0</v>
      </c>
    </row>
    <row r="45" spans="2:10" ht="15" customHeight="1" thickBot="1">
      <c r="B45" s="61"/>
      <c r="C45" s="73"/>
      <c r="D45" s="35"/>
      <c r="E45" s="60"/>
      <c r="F45" s="49"/>
      <c r="G45" s="45"/>
      <c r="H45" s="45"/>
      <c r="I45" s="45"/>
      <c r="J45" s="32"/>
    </row>
    <row r="46" spans="2:10" ht="15" customHeight="1">
      <c r="B46" s="61"/>
      <c r="C46" s="73"/>
      <c r="D46" s="58" t="s">
        <v>52</v>
      </c>
      <c r="E46" s="36" t="s">
        <v>6</v>
      </c>
      <c r="F46" s="38">
        <v>564</v>
      </c>
      <c r="G46" s="29">
        <v>560</v>
      </c>
      <c r="H46" s="29">
        <v>560</v>
      </c>
      <c r="I46" s="29">
        <v>547</v>
      </c>
      <c r="J46" s="31">
        <v>0</v>
      </c>
    </row>
    <row r="47" spans="2:10" ht="15" customHeight="1">
      <c r="B47" s="61"/>
      <c r="C47" s="73"/>
      <c r="D47" s="61"/>
      <c r="E47" s="37"/>
      <c r="F47" s="39"/>
      <c r="G47" s="30"/>
      <c r="H47" s="30"/>
      <c r="I47" s="30"/>
      <c r="J47" s="32"/>
    </row>
    <row r="48" spans="2:10" ht="15" customHeight="1">
      <c r="B48" s="61"/>
      <c r="C48" s="73"/>
      <c r="D48" s="61"/>
      <c r="E48" s="46" t="s">
        <v>38</v>
      </c>
      <c r="F48" s="48">
        <v>208.35069999999999</v>
      </c>
      <c r="G48" s="44">
        <v>166.6866</v>
      </c>
      <c r="H48" s="44">
        <v>166.6866</v>
      </c>
      <c r="I48" s="44">
        <v>163.83519999999999</v>
      </c>
      <c r="J48" s="31">
        <v>0</v>
      </c>
    </row>
    <row r="49" spans="2:10" ht="15" customHeight="1" thickBot="1">
      <c r="B49" s="61"/>
      <c r="C49" s="73"/>
      <c r="D49" s="62"/>
      <c r="E49" s="47"/>
      <c r="F49" s="49"/>
      <c r="G49" s="45"/>
      <c r="H49" s="45"/>
      <c r="I49" s="45"/>
      <c r="J49" s="32"/>
    </row>
    <row r="50" spans="2:10" ht="15" customHeight="1">
      <c r="B50" s="61"/>
      <c r="C50" s="73"/>
      <c r="D50" s="58" t="s">
        <v>53</v>
      </c>
      <c r="E50" s="36" t="s">
        <v>6</v>
      </c>
      <c r="F50" s="38">
        <v>211</v>
      </c>
      <c r="G50" s="29">
        <v>208</v>
      </c>
      <c r="H50" s="29">
        <v>208</v>
      </c>
      <c r="I50" s="29">
        <v>208</v>
      </c>
      <c r="J50" s="31">
        <v>0</v>
      </c>
    </row>
    <row r="51" spans="2:10" ht="15" customHeight="1">
      <c r="B51" s="61"/>
      <c r="C51" s="73"/>
      <c r="D51" s="61"/>
      <c r="E51" s="37"/>
      <c r="F51" s="39"/>
      <c r="G51" s="30"/>
      <c r="H51" s="30"/>
      <c r="I51" s="30"/>
      <c r="J51" s="32"/>
    </row>
    <row r="52" spans="2:10" ht="15" customHeight="1">
      <c r="B52" s="61"/>
      <c r="C52" s="73"/>
      <c r="D52" s="61"/>
      <c r="E52" s="46" t="s">
        <v>38</v>
      </c>
      <c r="F52" s="48">
        <v>64.498699999999999</v>
      </c>
      <c r="G52" s="44">
        <v>64.346699999999998</v>
      </c>
      <c r="H52" s="44">
        <v>64.346699999999998</v>
      </c>
      <c r="I52" s="44">
        <v>64.346699999999998</v>
      </c>
      <c r="J52" s="31">
        <v>0</v>
      </c>
    </row>
    <row r="53" spans="2:10" ht="15" customHeight="1">
      <c r="B53" s="61"/>
      <c r="C53" s="73"/>
      <c r="D53" s="61"/>
      <c r="E53" s="37"/>
      <c r="F53" s="49"/>
      <c r="G53" s="45"/>
      <c r="H53" s="45"/>
      <c r="I53" s="45"/>
      <c r="J53" s="32"/>
    </row>
    <row r="54" spans="2:10" ht="15" customHeight="1" thickBot="1">
      <c r="B54" s="61"/>
      <c r="C54" s="74"/>
      <c r="D54" s="62"/>
      <c r="E54" s="15" t="s">
        <v>39</v>
      </c>
      <c r="F54" s="27">
        <f>15.0625/F52</f>
        <v>0.23353183862620486</v>
      </c>
      <c r="G54" s="28">
        <f>15.0605/G52</f>
        <v>0.23405240672792854</v>
      </c>
      <c r="H54" s="28">
        <f>15.0605/H52</f>
        <v>0.23405240672792854</v>
      </c>
      <c r="I54" s="28">
        <f>15.060494/I52</f>
        <v>0.23405231348305353</v>
      </c>
      <c r="J54" s="16">
        <v>0</v>
      </c>
    </row>
    <row r="55" spans="2:10" ht="15" customHeight="1">
      <c r="B55" s="61"/>
      <c r="C55" s="72" t="s">
        <v>51</v>
      </c>
      <c r="D55" s="58" t="s">
        <v>54</v>
      </c>
      <c r="E55" s="36" t="s">
        <v>6</v>
      </c>
      <c r="F55" s="38">
        <v>1</v>
      </c>
      <c r="G55" s="29">
        <v>2</v>
      </c>
      <c r="H55" s="29">
        <v>1</v>
      </c>
      <c r="I55" s="29">
        <v>1</v>
      </c>
      <c r="J55" s="31">
        <v>0</v>
      </c>
    </row>
    <row r="56" spans="2:10" ht="15" customHeight="1">
      <c r="B56" s="61"/>
      <c r="C56" s="73"/>
      <c r="D56" s="34"/>
      <c r="E56" s="37"/>
      <c r="F56" s="39"/>
      <c r="G56" s="30"/>
      <c r="H56" s="30"/>
      <c r="I56" s="30"/>
      <c r="J56" s="32"/>
    </row>
    <row r="57" spans="2:10" ht="15" customHeight="1">
      <c r="B57" s="61"/>
      <c r="C57" s="73"/>
      <c r="D57" s="34"/>
      <c r="E57" s="59" t="s">
        <v>41</v>
      </c>
      <c r="F57" s="48">
        <v>34.36</v>
      </c>
      <c r="G57" s="44">
        <v>97.6</v>
      </c>
      <c r="H57" s="44">
        <v>34.36</v>
      </c>
      <c r="I57" s="44">
        <v>34.36</v>
      </c>
      <c r="J57" s="31">
        <v>0</v>
      </c>
    </row>
    <row r="58" spans="2:10" ht="15" customHeight="1" thickBot="1">
      <c r="B58" s="61"/>
      <c r="C58" s="73"/>
      <c r="D58" s="35"/>
      <c r="E58" s="60"/>
      <c r="F58" s="49"/>
      <c r="G58" s="45"/>
      <c r="H58" s="45"/>
      <c r="I58" s="45"/>
      <c r="J58" s="32"/>
    </row>
    <row r="59" spans="2:10" ht="15" customHeight="1">
      <c r="B59" s="61"/>
      <c r="C59" s="73"/>
      <c r="D59" s="58" t="s">
        <v>52</v>
      </c>
      <c r="E59" s="36" t="s">
        <v>6</v>
      </c>
      <c r="F59" s="38">
        <v>20</v>
      </c>
      <c r="G59" s="29">
        <v>21</v>
      </c>
      <c r="H59" s="29">
        <v>21</v>
      </c>
      <c r="I59" s="29">
        <v>19</v>
      </c>
      <c r="J59" s="31">
        <v>0</v>
      </c>
    </row>
    <row r="60" spans="2:10" ht="15" customHeight="1">
      <c r="B60" s="61"/>
      <c r="C60" s="73"/>
      <c r="D60" s="61"/>
      <c r="E60" s="37"/>
      <c r="F60" s="39"/>
      <c r="G60" s="30"/>
      <c r="H60" s="30"/>
      <c r="I60" s="30"/>
      <c r="J60" s="32"/>
    </row>
    <row r="61" spans="2:10" ht="15" customHeight="1">
      <c r="B61" s="61"/>
      <c r="C61" s="73"/>
      <c r="D61" s="61"/>
      <c r="E61" s="46" t="s">
        <v>38</v>
      </c>
      <c r="F61" s="48">
        <v>454.31169999999997</v>
      </c>
      <c r="G61" s="44">
        <v>495.9701</v>
      </c>
      <c r="H61" s="44">
        <v>495.9701</v>
      </c>
      <c r="I61" s="44">
        <v>473.9701</v>
      </c>
      <c r="J61" s="31">
        <v>0</v>
      </c>
    </row>
    <row r="62" spans="2:10" ht="15" customHeight="1" thickBot="1">
      <c r="B62" s="61"/>
      <c r="C62" s="73"/>
      <c r="D62" s="62"/>
      <c r="E62" s="47"/>
      <c r="F62" s="49"/>
      <c r="G62" s="45"/>
      <c r="H62" s="45"/>
      <c r="I62" s="45"/>
      <c r="J62" s="32"/>
    </row>
    <row r="63" spans="2:10" ht="15" customHeight="1">
      <c r="B63" s="61"/>
      <c r="C63" s="73"/>
      <c r="D63" s="58" t="s">
        <v>53</v>
      </c>
      <c r="E63" s="36" t="s">
        <v>6</v>
      </c>
      <c r="F63" s="38">
        <v>2</v>
      </c>
      <c r="G63" s="29">
        <v>3</v>
      </c>
      <c r="H63" s="29">
        <v>3</v>
      </c>
      <c r="I63" s="29">
        <v>4</v>
      </c>
      <c r="J63" s="31">
        <v>0</v>
      </c>
    </row>
    <row r="64" spans="2:10" ht="15" customHeight="1">
      <c r="B64" s="61"/>
      <c r="C64" s="73"/>
      <c r="D64" s="61"/>
      <c r="E64" s="37"/>
      <c r="F64" s="39"/>
      <c r="G64" s="30"/>
      <c r="H64" s="30"/>
      <c r="I64" s="30"/>
      <c r="J64" s="32"/>
    </row>
    <row r="65" spans="2:10" ht="15" customHeight="1">
      <c r="B65" s="61"/>
      <c r="C65" s="73"/>
      <c r="D65" s="61"/>
      <c r="E65" s="46" t="s">
        <v>38</v>
      </c>
      <c r="F65" s="48">
        <v>0.499</v>
      </c>
      <c r="G65" s="44">
        <v>16.498999999999999</v>
      </c>
      <c r="H65" s="44">
        <v>16.498999999999999</v>
      </c>
      <c r="I65" s="44">
        <v>22.498999999999999</v>
      </c>
      <c r="J65" s="31">
        <v>0</v>
      </c>
    </row>
    <row r="66" spans="2:10" ht="15" customHeight="1">
      <c r="B66" s="61"/>
      <c r="C66" s="73"/>
      <c r="D66" s="61"/>
      <c r="E66" s="37"/>
      <c r="F66" s="49"/>
      <c r="G66" s="45"/>
      <c r="H66" s="45"/>
      <c r="I66" s="45"/>
      <c r="J66" s="32"/>
    </row>
    <row r="67" spans="2:10" ht="15" customHeight="1" thickBot="1">
      <c r="B67" s="62"/>
      <c r="C67" s="74"/>
      <c r="D67" s="62"/>
      <c r="E67" s="15" t="s">
        <v>39</v>
      </c>
      <c r="F67" s="27">
        <f>0.3/F65</f>
        <v>0.60120240480961917</v>
      </c>
      <c r="G67" s="28">
        <f>0.3/G65</f>
        <v>1.8182920176980425E-2</v>
      </c>
      <c r="H67" s="28">
        <f>0.3/H65</f>
        <v>1.8182920176980425E-2</v>
      </c>
      <c r="I67" s="28">
        <f>0.3/I65</f>
        <v>1.3333925952264545E-2</v>
      </c>
      <c r="J67" s="16">
        <v>0</v>
      </c>
    </row>
    <row r="68" spans="2:10" ht="15" customHeight="1">
      <c r="B68" s="70" t="s">
        <v>32</v>
      </c>
      <c r="C68" s="71"/>
      <c r="D68" s="58" t="s">
        <v>54</v>
      </c>
      <c r="E68" s="36" t="s">
        <v>6</v>
      </c>
      <c r="F68" s="38">
        <v>20</v>
      </c>
      <c r="G68" s="29">
        <v>22</v>
      </c>
      <c r="H68" s="29">
        <v>15</v>
      </c>
      <c r="I68" s="29">
        <v>14</v>
      </c>
      <c r="J68" s="31">
        <v>0</v>
      </c>
    </row>
    <row r="69" spans="2:10" ht="15" customHeight="1">
      <c r="B69" s="68"/>
      <c r="C69" s="69"/>
      <c r="D69" s="34"/>
      <c r="E69" s="37"/>
      <c r="F69" s="39"/>
      <c r="G69" s="30"/>
      <c r="H69" s="30"/>
      <c r="I69" s="30"/>
      <c r="J69" s="32"/>
    </row>
    <row r="70" spans="2:10" ht="15" customHeight="1">
      <c r="B70" s="68"/>
      <c r="C70" s="69"/>
      <c r="D70" s="34"/>
      <c r="E70" s="59" t="s">
        <v>41</v>
      </c>
      <c r="F70" s="48">
        <v>7.8777999999999997</v>
      </c>
      <c r="G70" s="44">
        <v>9.1574000000000009</v>
      </c>
      <c r="H70" s="44">
        <v>5.3746</v>
      </c>
      <c r="I70" s="44">
        <v>4.4055999999999997</v>
      </c>
      <c r="J70" s="31">
        <v>0</v>
      </c>
    </row>
    <row r="71" spans="2:10" ht="15" customHeight="1" thickBot="1">
      <c r="B71" s="68"/>
      <c r="C71" s="69"/>
      <c r="D71" s="35"/>
      <c r="E71" s="60"/>
      <c r="F71" s="49"/>
      <c r="G71" s="45"/>
      <c r="H71" s="45"/>
      <c r="I71" s="45"/>
      <c r="J71" s="32"/>
    </row>
    <row r="72" spans="2:10" ht="15" customHeight="1">
      <c r="B72" s="68"/>
      <c r="C72" s="69"/>
      <c r="D72" s="58" t="s">
        <v>52</v>
      </c>
      <c r="E72" s="36" t="s">
        <v>6</v>
      </c>
      <c r="F72" s="38">
        <v>93</v>
      </c>
      <c r="G72" s="29">
        <v>92</v>
      </c>
      <c r="H72" s="29">
        <v>87</v>
      </c>
      <c r="I72" s="29">
        <v>84</v>
      </c>
      <c r="J72" s="31">
        <v>0</v>
      </c>
    </row>
    <row r="73" spans="2:10" ht="15" customHeight="1">
      <c r="B73" s="68"/>
      <c r="C73" s="69"/>
      <c r="D73" s="61"/>
      <c r="E73" s="37"/>
      <c r="F73" s="39"/>
      <c r="G73" s="30"/>
      <c r="H73" s="30"/>
      <c r="I73" s="30"/>
      <c r="J73" s="32"/>
    </row>
    <row r="74" spans="2:10" ht="15" customHeight="1">
      <c r="B74" s="68"/>
      <c r="C74" s="69"/>
      <c r="D74" s="61"/>
      <c r="E74" s="46" t="s">
        <v>38</v>
      </c>
      <c r="F74" s="48">
        <v>38.0869</v>
      </c>
      <c r="G74" s="44">
        <v>37.372700000000002</v>
      </c>
      <c r="H74" s="44">
        <v>38.188600000000001</v>
      </c>
      <c r="I74" s="44">
        <v>36.58</v>
      </c>
      <c r="J74" s="31">
        <v>0</v>
      </c>
    </row>
    <row r="75" spans="2:10" ht="15" customHeight="1" thickBot="1">
      <c r="B75" s="68"/>
      <c r="C75" s="69"/>
      <c r="D75" s="62"/>
      <c r="E75" s="47"/>
      <c r="F75" s="49"/>
      <c r="G75" s="45"/>
      <c r="H75" s="45"/>
      <c r="I75" s="45"/>
      <c r="J75" s="32"/>
    </row>
    <row r="76" spans="2:10" ht="15" customHeight="1">
      <c r="B76" s="68"/>
      <c r="C76" s="69"/>
      <c r="D76" s="58" t="s">
        <v>53</v>
      </c>
      <c r="E76" s="36" t="s">
        <v>6</v>
      </c>
      <c r="F76" s="38">
        <v>135</v>
      </c>
      <c r="G76" s="29">
        <v>135</v>
      </c>
      <c r="H76" s="29">
        <v>136</v>
      </c>
      <c r="I76" s="29">
        <v>137</v>
      </c>
      <c r="J76" s="31">
        <v>0</v>
      </c>
    </row>
    <row r="77" spans="2:10" ht="15" customHeight="1">
      <c r="B77" s="68"/>
      <c r="C77" s="69"/>
      <c r="D77" s="61"/>
      <c r="E77" s="37"/>
      <c r="F77" s="39"/>
      <c r="G77" s="30"/>
      <c r="H77" s="30"/>
      <c r="I77" s="30"/>
      <c r="J77" s="32"/>
    </row>
    <row r="78" spans="2:10" ht="15" customHeight="1">
      <c r="B78" s="68"/>
      <c r="C78" s="69"/>
      <c r="D78" s="61"/>
      <c r="E78" s="46" t="s">
        <v>38</v>
      </c>
      <c r="F78" s="48">
        <v>177.77780000000001</v>
      </c>
      <c r="G78" s="44">
        <v>177.6934</v>
      </c>
      <c r="H78" s="44">
        <v>177.6934</v>
      </c>
      <c r="I78" s="44">
        <v>177.83070000000001</v>
      </c>
      <c r="J78" s="31">
        <v>0</v>
      </c>
    </row>
    <row r="79" spans="2:10" ht="15" customHeight="1">
      <c r="B79" s="68"/>
      <c r="C79" s="69"/>
      <c r="D79" s="61"/>
      <c r="E79" s="37"/>
      <c r="F79" s="49"/>
      <c r="G79" s="45"/>
      <c r="H79" s="45"/>
      <c r="I79" s="45"/>
      <c r="J79" s="32"/>
    </row>
    <row r="80" spans="2:10" ht="15" customHeight="1" thickBot="1">
      <c r="B80" s="68"/>
      <c r="C80" s="69"/>
      <c r="D80" s="62"/>
      <c r="E80" s="15" t="s">
        <v>39</v>
      </c>
      <c r="F80" s="27">
        <f>51.7782/F78</f>
        <v>0.29125233859345767</v>
      </c>
      <c r="G80" s="28">
        <f>51.7782/G78</f>
        <v>0.29139067629973875</v>
      </c>
      <c r="H80" s="28">
        <f>51.7782/H78</f>
        <v>0.29139067629973875</v>
      </c>
      <c r="I80" s="28">
        <f>51.28031/I78</f>
        <v>0.28836590082589786</v>
      </c>
      <c r="J80" s="16">
        <v>0</v>
      </c>
    </row>
    <row r="81" spans="2:10" ht="15" customHeight="1">
      <c r="B81" s="66" t="s">
        <v>34</v>
      </c>
      <c r="C81" s="67"/>
      <c r="D81" s="58" t="s">
        <v>54</v>
      </c>
      <c r="E81" s="36" t="s">
        <v>6</v>
      </c>
      <c r="F81" s="38">
        <v>17</v>
      </c>
      <c r="G81" s="29">
        <v>19</v>
      </c>
      <c r="H81" s="29">
        <v>16</v>
      </c>
      <c r="I81" s="29">
        <v>16</v>
      </c>
      <c r="J81" s="31">
        <v>0</v>
      </c>
    </row>
    <row r="82" spans="2:10" ht="15" customHeight="1">
      <c r="B82" s="68"/>
      <c r="C82" s="69"/>
      <c r="D82" s="34"/>
      <c r="E82" s="37"/>
      <c r="F82" s="39"/>
      <c r="G82" s="30"/>
      <c r="H82" s="30"/>
      <c r="I82" s="30"/>
      <c r="J82" s="32"/>
    </row>
    <row r="83" spans="2:10" ht="15" customHeight="1">
      <c r="B83" s="68"/>
      <c r="C83" s="69"/>
      <c r="D83" s="34"/>
      <c r="E83" s="59" t="s">
        <v>41</v>
      </c>
      <c r="F83" s="48">
        <v>1.2617</v>
      </c>
      <c r="G83" s="44">
        <v>1.1511</v>
      </c>
      <c r="H83" s="44">
        <v>0.98729999999999996</v>
      </c>
      <c r="I83" s="44">
        <v>0.97670000000000001</v>
      </c>
      <c r="J83" s="31">
        <v>0</v>
      </c>
    </row>
    <row r="84" spans="2:10" ht="15" customHeight="1" thickBot="1">
      <c r="B84" s="68"/>
      <c r="C84" s="69"/>
      <c r="D84" s="35"/>
      <c r="E84" s="60"/>
      <c r="F84" s="49"/>
      <c r="G84" s="45"/>
      <c r="H84" s="45"/>
      <c r="I84" s="45"/>
      <c r="J84" s="32"/>
    </row>
    <row r="85" spans="2:10" ht="15" customHeight="1">
      <c r="B85" s="68"/>
      <c r="C85" s="69"/>
      <c r="D85" s="58" t="s">
        <v>52</v>
      </c>
      <c r="E85" s="36" t="s">
        <v>6</v>
      </c>
      <c r="F85" s="38">
        <v>72</v>
      </c>
      <c r="G85" s="29">
        <v>72</v>
      </c>
      <c r="H85" s="29">
        <v>71</v>
      </c>
      <c r="I85" s="29">
        <v>70</v>
      </c>
      <c r="J85" s="31">
        <v>0</v>
      </c>
    </row>
    <row r="86" spans="2:10" ht="15" customHeight="1">
      <c r="B86" s="68"/>
      <c r="C86" s="69"/>
      <c r="D86" s="61"/>
      <c r="E86" s="37"/>
      <c r="F86" s="39"/>
      <c r="G86" s="30"/>
      <c r="H86" s="30"/>
      <c r="I86" s="30"/>
      <c r="J86" s="32"/>
    </row>
    <row r="87" spans="2:10" ht="15" customHeight="1">
      <c r="B87" s="68"/>
      <c r="C87" s="69"/>
      <c r="D87" s="61"/>
      <c r="E87" s="46" t="s">
        <v>38</v>
      </c>
      <c r="F87" s="48">
        <v>17.7684</v>
      </c>
      <c r="G87" s="44">
        <v>18.033899999999999</v>
      </c>
      <c r="H87" s="44">
        <v>17.413900000000002</v>
      </c>
      <c r="I87" s="44">
        <v>17.4148</v>
      </c>
      <c r="J87" s="31">
        <v>0</v>
      </c>
    </row>
    <row r="88" spans="2:10" ht="15" customHeight="1" thickBot="1">
      <c r="B88" s="68"/>
      <c r="C88" s="69"/>
      <c r="D88" s="62"/>
      <c r="E88" s="47"/>
      <c r="F88" s="49"/>
      <c r="G88" s="45"/>
      <c r="H88" s="45"/>
      <c r="I88" s="45"/>
      <c r="J88" s="32"/>
    </row>
    <row r="89" spans="2:10" ht="15" customHeight="1">
      <c r="B89" s="68"/>
      <c r="C89" s="69"/>
      <c r="D89" s="58" t="s">
        <v>53</v>
      </c>
      <c r="E89" s="36" t="s">
        <v>6</v>
      </c>
      <c r="F89" s="38">
        <v>301</v>
      </c>
      <c r="G89" s="29">
        <v>301</v>
      </c>
      <c r="H89" s="29">
        <v>302</v>
      </c>
      <c r="I89" s="29">
        <v>302</v>
      </c>
      <c r="J89" s="31">
        <v>0</v>
      </c>
    </row>
    <row r="90" spans="2:10" ht="15" customHeight="1">
      <c r="B90" s="68"/>
      <c r="C90" s="69"/>
      <c r="D90" s="61"/>
      <c r="E90" s="37"/>
      <c r="F90" s="39"/>
      <c r="G90" s="30"/>
      <c r="H90" s="30"/>
      <c r="I90" s="30"/>
      <c r="J90" s="32"/>
    </row>
    <row r="91" spans="2:10" ht="15" customHeight="1">
      <c r="B91" s="68"/>
      <c r="C91" s="69"/>
      <c r="D91" s="61"/>
      <c r="E91" s="46" t="s">
        <v>38</v>
      </c>
      <c r="F91" s="48">
        <v>182.7689</v>
      </c>
      <c r="G91" s="44">
        <v>182.74379999999999</v>
      </c>
      <c r="H91" s="44">
        <v>182.76439999999999</v>
      </c>
      <c r="I91" s="44">
        <v>182.76439999999999</v>
      </c>
      <c r="J91" s="31">
        <v>0</v>
      </c>
    </row>
    <row r="92" spans="2:10" ht="15" customHeight="1">
      <c r="B92" s="68"/>
      <c r="C92" s="69"/>
      <c r="D92" s="61"/>
      <c r="E92" s="37"/>
      <c r="F92" s="49"/>
      <c r="G92" s="45"/>
      <c r="H92" s="45"/>
      <c r="I92" s="45"/>
      <c r="J92" s="32"/>
    </row>
    <row r="93" spans="2:10" ht="15" customHeight="1" thickBot="1">
      <c r="B93" s="68"/>
      <c r="C93" s="69"/>
      <c r="D93" s="62"/>
      <c r="E93" s="15" t="s">
        <v>39</v>
      </c>
      <c r="F93" s="27">
        <f>7.8068/F91</f>
        <v>4.2714050366336943E-2</v>
      </c>
      <c r="G93" s="28">
        <f>7.8068/G91</f>
        <v>4.271991717366061E-2</v>
      </c>
      <c r="H93" s="28">
        <f>7.8068/H91</f>
        <v>4.2715102065829014E-2</v>
      </c>
      <c r="I93" s="28">
        <f>7.9767/I91</f>
        <v>4.3644714178472398E-2</v>
      </c>
      <c r="J93" s="16">
        <v>0</v>
      </c>
    </row>
    <row r="94" spans="2:10" ht="15" customHeight="1">
      <c r="B94" s="66" t="s">
        <v>46</v>
      </c>
      <c r="C94" s="67"/>
      <c r="D94" s="58" t="s">
        <v>54</v>
      </c>
      <c r="E94" s="36" t="s">
        <v>6</v>
      </c>
      <c r="F94" s="38">
        <v>11</v>
      </c>
      <c r="G94" s="29">
        <v>13</v>
      </c>
      <c r="H94" s="29">
        <v>13</v>
      </c>
      <c r="I94" s="29">
        <v>13</v>
      </c>
      <c r="J94" s="31">
        <v>0</v>
      </c>
    </row>
    <row r="95" spans="2:10" ht="15" customHeight="1">
      <c r="B95" s="68"/>
      <c r="C95" s="69"/>
      <c r="D95" s="34"/>
      <c r="E95" s="37"/>
      <c r="F95" s="39"/>
      <c r="G95" s="30"/>
      <c r="H95" s="30"/>
      <c r="I95" s="30"/>
      <c r="J95" s="32"/>
    </row>
    <row r="96" spans="2:10" ht="15" customHeight="1">
      <c r="B96" s="68"/>
      <c r="C96" s="69"/>
      <c r="D96" s="34"/>
      <c r="E96" s="59" t="s">
        <v>41</v>
      </c>
      <c r="F96" s="48">
        <v>1.2482</v>
      </c>
      <c r="G96" s="44">
        <v>2.4962</v>
      </c>
      <c r="H96" s="44">
        <v>2.2511999999999999</v>
      </c>
      <c r="I96" s="44">
        <v>4.2210000000000001</v>
      </c>
      <c r="J96" s="31">
        <v>0</v>
      </c>
    </row>
    <row r="97" spans="2:10" ht="15" customHeight="1" thickBot="1">
      <c r="B97" s="68"/>
      <c r="C97" s="69"/>
      <c r="D97" s="35"/>
      <c r="E97" s="60"/>
      <c r="F97" s="49"/>
      <c r="G97" s="45"/>
      <c r="H97" s="45"/>
      <c r="I97" s="45"/>
      <c r="J97" s="32"/>
    </row>
    <row r="98" spans="2:10" ht="15" customHeight="1">
      <c r="B98" s="68"/>
      <c r="C98" s="69"/>
      <c r="D98" s="58" t="s">
        <v>52</v>
      </c>
      <c r="E98" s="36" t="s">
        <v>6</v>
      </c>
      <c r="F98" s="38">
        <v>46</v>
      </c>
      <c r="G98" s="29">
        <v>46</v>
      </c>
      <c r="H98" s="29">
        <v>45</v>
      </c>
      <c r="I98" s="29">
        <v>46</v>
      </c>
      <c r="J98" s="31">
        <v>0</v>
      </c>
    </row>
    <row r="99" spans="2:10" ht="15" customHeight="1">
      <c r="B99" s="68"/>
      <c r="C99" s="69"/>
      <c r="D99" s="61"/>
      <c r="E99" s="37"/>
      <c r="F99" s="39"/>
      <c r="G99" s="30"/>
      <c r="H99" s="30"/>
      <c r="I99" s="30"/>
      <c r="J99" s="32"/>
    </row>
    <row r="100" spans="2:10" ht="15" customHeight="1">
      <c r="B100" s="68"/>
      <c r="C100" s="69"/>
      <c r="D100" s="61"/>
      <c r="E100" s="46" t="s">
        <v>38</v>
      </c>
      <c r="F100" s="48">
        <v>4.9279000000000002</v>
      </c>
      <c r="G100" s="44">
        <v>4.9279000000000002</v>
      </c>
      <c r="H100" s="44">
        <v>4.9055</v>
      </c>
      <c r="I100" s="44">
        <v>4.9335000000000004</v>
      </c>
      <c r="J100" s="31">
        <v>0</v>
      </c>
    </row>
    <row r="101" spans="2:10" ht="15" customHeight="1" thickBot="1">
      <c r="B101" s="68"/>
      <c r="C101" s="69"/>
      <c r="D101" s="62"/>
      <c r="E101" s="47"/>
      <c r="F101" s="49"/>
      <c r="G101" s="45"/>
      <c r="H101" s="45"/>
      <c r="I101" s="45"/>
      <c r="J101" s="32"/>
    </row>
    <row r="102" spans="2:10" ht="15" customHeight="1">
      <c r="B102" s="68"/>
      <c r="C102" s="69"/>
      <c r="D102" s="58" t="s">
        <v>53</v>
      </c>
      <c r="E102" s="36" t="s">
        <v>6</v>
      </c>
      <c r="F102" s="38">
        <v>63</v>
      </c>
      <c r="G102" s="29">
        <v>63</v>
      </c>
      <c r="H102" s="29">
        <v>63</v>
      </c>
      <c r="I102" s="29">
        <v>63</v>
      </c>
      <c r="J102" s="31">
        <v>0</v>
      </c>
    </row>
    <row r="103" spans="2:10" ht="15" customHeight="1">
      <c r="B103" s="68"/>
      <c r="C103" s="69"/>
      <c r="D103" s="61"/>
      <c r="E103" s="37"/>
      <c r="F103" s="39"/>
      <c r="G103" s="30"/>
      <c r="H103" s="30"/>
      <c r="I103" s="30"/>
      <c r="J103" s="32"/>
    </row>
    <row r="104" spans="2:10" ht="15" customHeight="1">
      <c r="B104" s="68"/>
      <c r="C104" s="69"/>
      <c r="D104" s="61"/>
      <c r="E104" s="46" t="s">
        <v>38</v>
      </c>
      <c r="F104" s="48">
        <v>24.522600000000001</v>
      </c>
      <c r="G104" s="44">
        <v>24.522600000000001</v>
      </c>
      <c r="H104" s="44">
        <v>24.522600000000001</v>
      </c>
      <c r="I104" s="44">
        <v>24.522600000000001</v>
      </c>
      <c r="J104" s="31">
        <v>0</v>
      </c>
    </row>
    <row r="105" spans="2:10" ht="15" customHeight="1">
      <c r="B105" s="68"/>
      <c r="C105" s="69"/>
      <c r="D105" s="61"/>
      <c r="E105" s="37"/>
      <c r="F105" s="49"/>
      <c r="G105" s="45"/>
      <c r="H105" s="45"/>
      <c r="I105" s="45"/>
      <c r="J105" s="32"/>
    </row>
    <row r="106" spans="2:10" ht="15" customHeight="1" thickBot="1">
      <c r="B106" s="68"/>
      <c r="C106" s="69"/>
      <c r="D106" s="62"/>
      <c r="E106" s="15" t="s">
        <v>39</v>
      </c>
      <c r="F106" s="27">
        <f>2.2526/F104</f>
        <v>9.1858122711294884E-2</v>
      </c>
      <c r="G106" s="28">
        <f>2.2526/G104</f>
        <v>9.1858122711294884E-2</v>
      </c>
      <c r="H106" s="28">
        <f>2.2526/H104</f>
        <v>9.1858122711294884E-2</v>
      </c>
      <c r="I106" s="28">
        <f>2.23256/I104</f>
        <v>9.1040917357865792E-2</v>
      </c>
      <c r="J106" s="16">
        <v>0</v>
      </c>
    </row>
    <row r="107" spans="2:10" ht="15" customHeight="1">
      <c r="B107" s="52" t="s">
        <v>35</v>
      </c>
      <c r="C107" s="53"/>
      <c r="D107" s="58" t="s">
        <v>54</v>
      </c>
      <c r="E107" s="36" t="s">
        <v>6</v>
      </c>
      <c r="F107" s="38">
        <v>3</v>
      </c>
      <c r="G107" s="29">
        <v>3</v>
      </c>
      <c r="H107" s="29">
        <v>6</v>
      </c>
      <c r="I107" s="29">
        <v>1</v>
      </c>
      <c r="J107" s="31">
        <v>0</v>
      </c>
    </row>
    <row r="108" spans="2:10" ht="15" customHeight="1">
      <c r="B108" s="54"/>
      <c r="C108" s="55"/>
      <c r="D108" s="34"/>
      <c r="E108" s="37"/>
      <c r="F108" s="39"/>
      <c r="G108" s="30"/>
      <c r="H108" s="30"/>
      <c r="I108" s="30"/>
      <c r="J108" s="32"/>
    </row>
    <row r="109" spans="2:10" ht="15" customHeight="1">
      <c r="B109" s="54"/>
      <c r="C109" s="55"/>
      <c r="D109" s="34"/>
      <c r="E109" s="59" t="s">
        <v>41</v>
      </c>
      <c r="F109" s="48">
        <v>179.84</v>
      </c>
      <c r="G109" s="44">
        <v>179.84</v>
      </c>
      <c r="H109" s="44">
        <v>180.58250000000001</v>
      </c>
      <c r="I109" s="44">
        <v>180.58250000000001</v>
      </c>
      <c r="J109" s="31">
        <v>0</v>
      </c>
    </row>
    <row r="110" spans="2:10" ht="15" customHeight="1" thickBot="1">
      <c r="B110" s="54"/>
      <c r="C110" s="55"/>
      <c r="D110" s="35"/>
      <c r="E110" s="60"/>
      <c r="F110" s="49"/>
      <c r="G110" s="45"/>
      <c r="H110" s="45"/>
      <c r="I110" s="45"/>
      <c r="J110" s="32"/>
    </row>
    <row r="111" spans="2:10" ht="15" customHeight="1">
      <c r="B111" s="54"/>
      <c r="C111" s="55"/>
      <c r="D111" s="58" t="s">
        <v>52</v>
      </c>
      <c r="E111" s="36" t="s">
        <v>6</v>
      </c>
      <c r="F111" s="38">
        <v>4</v>
      </c>
      <c r="G111" s="29">
        <v>4</v>
      </c>
      <c r="H111" s="29">
        <v>4</v>
      </c>
      <c r="I111" s="29">
        <v>4</v>
      </c>
      <c r="J111" s="31">
        <v>0</v>
      </c>
    </row>
    <row r="112" spans="2:10" ht="15" customHeight="1">
      <c r="B112" s="54"/>
      <c r="C112" s="55"/>
      <c r="D112" s="61"/>
      <c r="E112" s="37"/>
      <c r="F112" s="39"/>
      <c r="G112" s="30"/>
      <c r="H112" s="30"/>
      <c r="I112" s="30"/>
      <c r="J112" s="32"/>
    </row>
    <row r="113" spans="2:10" ht="15" customHeight="1">
      <c r="B113" s="54"/>
      <c r="C113" s="55"/>
      <c r="D113" s="61"/>
      <c r="E113" s="46" t="s">
        <v>38</v>
      </c>
      <c r="F113" s="48">
        <v>245.3</v>
      </c>
      <c r="G113" s="44">
        <v>245.3</v>
      </c>
      <c r="H113" s="44">
        <v>245.3</v>
      </c>
      <c r="I113" s="44">
        <v>245.3</v>
      </c>
      <c r="J113" s="31">
        <v>0</v>
      </c>
    </row>
    <row r="114" spans="2:10" ht="15" customHeight="1" thickBot="1">
      <c r="B114" s="54"/>
      <c r="C114" s="55"/>
      <c r="D114" s="62"/>
      <c r="E114" s="47"/>
      <c r="F114" s="49"/>
      <c r="G114" s="45"/>
      <c r="H114" s="45"/>
      <c r="I114" s="45"/>
      <c r="J114" s="32"/>
    </row>
    <row r="115" spans="2:10" ht="15" customHeight="1">
      <c r="B115" s="54"/>
      <c r="C115" s="55"/>
      <c r="D115" s="33" t="s">
        <v>53</v>
      </c>
      <c r="E115" s="36" t="s">
        <v>6</v>
      </c>
      <c r="F115" s="38">
        <v>24</v>
      </c>
      <c r="G115" s="29">
        <v>24</v>
      </c>
      <c r="H115" s="29">
        <v>24</v>
      </c>
      <c r="I115" s="29">
        <v>24</v>
      </c>
      <c r="J115" s="31">
        <v>0</v>
      </c>
    </row>
    <row r="116" spans="2:10" ht="15" customHeight="1">
      <c r="B116" s="54"/>
      <c r="C116" s="55"/>
      <c r="D116" s="34"/>
      <c r="E116" s="37"/>
      <c r="F116" s="39"/>
      <c r="G116" s="30"/>
      <c r="H116" s="30"/>
      <c r="I116" s="30"/>
      <c r="J116" s="32"/>
    </row>
    <row r="117" spans="2:10" ht="15" customHeight="1">
      <c r="B117" s="54"/>
      <c r="C117" s="55"/>
      <c r="D117" s="34"/>
      <c r="E117" s="46" t="s">
        <v>38</v>
      </c>
      <c r="F117" s="48">
        <v>979.04960000000005</v>
      </c>
      <c r="G117" s="44">
        <v>979.04960000000005</v>
      </c>
      <c r="H117" s="44">
        <v>979.04960000000005</v>
      </c>
      <c r="I117" s="44">
        <v>979.04960000000005</v>
      </c>
      <c r="J117" s="31">
        <v>0</v>
      </c>
    </row>
    <row r="118" spans="2:10" ht="15" customHeight="1" thickBot="1">
      <c r="B118" s="56"/>
      <c r="C118" s="57"/>
      <c r="D118" s="35"/>
      <c r="E118" s="37"/>
      <c r="F118" s="49"/>
      <c r="G118" s="45"/>
      <c r="H118" s="45"/>
      <c r="I118" s="45"/>
      <c r="J118" s="32"/>
    </row>
    <row r="119" spans="2:10" ht="15" customHeight="1">
      <c r="B119" s="52" t="s">
        <v>31</v>
      </c>
      <c r="C119" s="53"/>
      <c r="D119" s="58" t="s">
        <v>54</v>
      </c>
      <c r="E119" s="36" t="s">
        <v>6</v>
      </c>
      <c r="F119" s="38">
        <v>1639</v>
      </c>
      <c r="G119" s="29">
        <v>1942</v>
      </c>
      <c r="H119" s="29">
        <v>1859</v>
      </c>
      <c r="I119" s="29">
        <v>2018</v>
      </c>
      <c r="J119" s="31">
        <v>0</v>
      </c>
    </row>
    <row r="120" spans="2:10" ht="15" customHeight="1">
      <c r="B120" s="54"/>
      <c r="C120" s="55"/>
      <c r="D120" s="34"/>
      <c r="E120" s="37"/>
      <c r="F120" s="39"/>
      <c r="G120" s="30"/>
      <c r="H120" s="30"/>
      <c r="I120" s="30"/>
      <c r="J120" s="32"/>
    </row>
    <row r="121" spans="2:10" ht="15" customHeight="1">
      <c r="B121" s="54"/>
      <c r="C121" s="55"/>
      <c r="D121" s="34"/>
      <c r="E121" s="59" t="s">
        <v>41</v>
      </c>
      <c r="F121" s="48">
        <v>1603.1538</v>
      </c>
      <c r="G121" s="44">
        <v>1832.7226000000001</v>
      </c>
      <c r="H121" s="44">
        <v>1680.8714</v>
      </c>
      <c r="I121" s="44">
        <v>1705.2963</v>
      </c>
      <c r="J121" s="31">
        <v>0</v>
      </c>
    </row>
    <row r="122" spans="2:10" ht="15" customHeight="1" thickBot="1">
      <c r="B122" s="54"/>
      <c r="C122" s="55"/>
      <c r="D122" s="35"/>
      <c r="E122" s="60"/>
      <c r="F122" s="49"/>
      <c r="G122" s="45"/>
      <c r="H122" s="45"/>
      <c r="I122" s="45"/>
      <c r="J122" s="32"/>
    </row>
    <row r="123" spans="2:10" ht="15" customHeight="1">
      <c r="B123" s="54"/>
      <c r="C123" s="55"/>
      <c r="D123" s="58" t="s">
        <v>52</v>
      </c>
      <c r="E123" s="36" t="s">
        <v>6</v>
      </c>
      <c r="F123" s="38">
        <v>197</v>
      </c>
      <c r="G123" s="29">
        <v>266</v>
      </c>
      <c r="H123" s="29">
        <v>331</v>
      </c>
      <c r="I123" s="29">
        <v>402</v>
      </c>
      <c r="J123" s="31">
        <v>0</v>
      </c>
    </row>
    <row r="124" spans="2:10" ht="15" customHeight="1">
      <c r="B124" s="54"/>
      <c r="C124" s="55"/>
      <c r="D124" s="61"/>
      <c r="E124" s="37"/>
      <c r="F124" s="39"/>
      <c r="G124" s="30"/>
      <c r="H124" s="30"/>
      <c r="I124" s="30"/>
      <c r="J124" s="32"/>
    </row>
    <row r="125" spans="2:10" ht="15" customHeight="1">
      <c r="B125" s="54"/>
      <c r="C125" s="55"/>
      <c r="D125" s="61"/>
      <c r="E125" s="46" t="s">
        <v>38</v>
      </c>
      <c r="F125" s="48">
        <v>197.36660000000001</v>
      </c>
      <c r="G125" s="44">
        <v>247.59370000000001</v>
      </c>
      <c r="H125" s="44">
        <v>304.9085</v>
      </c>
      <c r="I125" s="44">
        <v>357.47280000000001</v>
      </c>
      <c r="J125" s="31">
        <v>0</v>
      </c>
    </row>
    <row r="126" spans="2:10" ht="15" customHeight="1" thickBot="1">
      <c r="B126" s="54"/>
      <c r="C126" s="55"/>
      <c r="D126" s="62"/>
      <c r="E126" s="47"/>
      <c r="F126" s="49"/>
      <c r="G126" s="45"/>
      <c r="H126" s="45"/>
      <c r="I126" s="45"/>
      <c r="J126" s="32"/>
    </row>
    <row r="127" spans="2:10" ht="15" customHeight="1">
      <c r="B127" s="54"/>
      <c r="C127" s="55"/>
      <c r="D127" s="34" t="s">
        <v>53</v>
      </c>
      <c r="E127" s="36" t="s">
        <v>6</v>
      </c>
      <c r="F127" s="38">
        <v>13</v>
      </c>
      <c r="G127" s="29">
        <v>14</v>
      </c>
      <c r="H127" s="29">
        <v>14</v>
      </c>
      <c r="I127" s="29">
        <v>15</v>
      </c>
      <c r="J127" s="31">
        <v>0</v>
      </c>
    </row>
    <row r="128" spans="2:10" ht="15" customHeight="1">
      <c r="B128" s="54"/>
      <c r="C128" s="55"/>
      <c r="D128" s="34"/>
      <c r="E128" s="37"/>
      <c r="F128" s="39"/>
      <c r="G128" s="30"/>
      <c r="H128" s="30"/>
      <c r="I128" s="30"/>
      <c r="J128" s="32"/>
    </row>
    <row r="129" spans="2:10" ht="15" customHeight="1">
      <c r="B129" s="54"/>
      <c r="C129" s="55"/>
      <c r="D129" s="34"/>
      <c r="E129" s="46" t="s">
        <v>38</v>
      </c>
      <c r="F129" s="48">
        <v>2.2246999999999999</v>
      </c>
      <c r="G129" s="44">
        <v>2.4245000000000001</v>
      </c>
      <c r="H129" s="44">
        <v>2.5095000000000001</v>
      </c>
      <c r="I129" s="44">
        <v>2.7094</v>
      </c>
      <c r="J129" s="31">
        <v>0</v>
      </c>
    </row>
    <row r="130" spans="2:10" ht="15" customHeight="1" thickBot="1">
      <c r="B130" s="56"/>
      <c r="C130" s="57"/>
      <c r="D130" s="34"/>
      <c r="E130" s="37"/>
      <c r="F130" s="49"/>
      <c r="G130" s="45"/>
      <c r="H130" s="45"/>
      <c r="I130" s="45"/>
      <c r="J130" s="32"/>
    </row>
    <row r="131" spans="2:10" ht="15" customHeight="1">
      <c r="B131" s="52" t="s">
        <v>17</v>
      </c>
      <c r="C131" s="53"/>
      <c r="D131" s="58" t="s">
        <v>54</v>
      </c>
      <c r="E131" s="36" t="s">
        <v>6</v>
      </c>
      <c r="F131" s="38">
        <v>0</v>
      </c>
      <c r="G131" s="29">
        <v>0</v>
      </c>
      <c r="H131" s="29">
        <v>0</v>
      </c>
      <c r="I131" s="29">
        <v>0</v>
      </c>
      <c r="J131" s="31">
        <v>0</v>
      </c>
    </row>
    <row r="132" spans="2:10" ht="15" customHeight="1">
      <c r="B132" s="54"/>
      <c r="C132" s="55"/>
      <c r="D132" s="34"/>
      <c r="E132" s="37"/>
      <c r="F132" s="39"/>
      <c r="G132" s="30"/>
      <c r="H132" s="30"/>
      <c r="I132" s="30"/>
      <c r="J132" s="32"/>
    </row>
    <row r="133" spans="2:10" ht="15" customHeight="1">
      <c r="B133" s="54"/>
      <c r="C133" s="55"/>
      <c r="D133" s="34"/>
      <c r="E133" s="59" t="s">
        <v>41</v>
      </c>
      <c r="F133" s="38">
        <v>0</v>
      </c>
      <c r="G133" s="29">
        <v>0</v>
      </c>
      <c r="H133" s="29">
        <v>0</v>
      </c>
      <c r="I133" s="29">
        <v>0</v>
      </c>
      <c r="J133" s="31">
        <v>0</v>
      </c>
    </row>
    <row r="134" spans="2:10" ht="15" customHeight="1" thickBot="1">
      <c r="B134" s="54"/>
      <c r="C134" s="55"/>
      <c r="D134" s="35"/>
      <c r="E134" s="60"/>
      <c r="F134" s="39"/>
      <c r="G134" s="30"/>
      <c r="H134" s="30"/>
      <c r="I134" s="30"/>
      <c r="J134" s="32"/>
    </row>
    <row r="135" spans="2:10" ht="15" customHeight="1">
      <c r="B135" s="54"/>
      <c r="C135" s="55"/>
      <c r="D135" s="58" t="s">
        <v>52</v>
      </c>
      <c r="E135" s="36" t="s">
        <v>6</v>
      </c>
      <c r="F135" s="38">
        <v>1</v>
      </c>
      <c r="G135" s="29">
        <v>1</v>
      </c>
      <c r="H135" s="29">
        <v>2</v>
      </c>
      <c r="I135" s="29">
        <v>2</v>
      </c>
      <c r="J135" s="31">
        <v>0</v>
      </c>
    </row>
    <row r="136" spans="2:10" ht="15" customHeight="1">
      <c r="B136" s="54"/>
      <c r="C136" s="55"/>
      <c r="D136" s="61"/>
      <c r="E136" s="37"/>
      <c r="F136" s="39"/>
      <c r="G136" s="30"/>
      <c r="H136" s="30"/>
      <c r="I136" s="30"/>
      <c r="J136" s="32"/>
    </row>
    <row r="137" spans="2:10" ht="15" customHeight="1">
      <c r="B137" s="54"/>
      <c r="C137" s="55"/>
      <c r="D137" s="61"/>
      <c r="E137" s="46" t="s">
        <v>38</v>
      </c>
      <c r="F137" s="48">
        <v>5.18</v>
      </c>
      <c r="G137" s="44">
        <v>5.18</v>
      </c>
      <c r="H137" s="44">
        <v>5.1803999999999997</v>
      </c>
      <c r="I137" s="44">
        <v>5.1803999999999997</v>
      </c>
      <c r="J137" s="31">
        <v>0</v>
      </c>
    </row>
    <row r="138" spans="2:10" ht="15" customHeight="1" thickBot="1">
      <c r="B138" s="54"/>
      <c r="C138" s="55"/>
      <c r="D138" s="62"/>
      <c r="E138" s="47"/>
      <c r="F138" s="49"/>
      <c r="G138" s="45"/>
      <c r="H138" s="45"/>
      <c r="I138" s="45"/>
      <c r="J138" s="32"/>
    </row>
    <row r="139" spans="2:10" ht="15" customHeight="1">
      <c r="B139" s="54"/>
      <c r="C139" s="55"/>
      <c r="D139" s="34" t="s">
        <v>53</v>
      </c>
      <c r="E139" s="36" t="s">
        <v>6</v>
      </c>
      <c r="F139" s="38">
        <v>9</v>
      </c>
      <c r="G139" s="29">
        <v>9</v>
      </c>
      <c r="H139" s="29">
        <v>9</v>
      </c>
      <c r="I139" s="29">
        <v>9</v>
      </c>
      <c r="J139" s="31">
        <v>0</v>
      </c>
    </row>
    <row r="140" spans="2:10" ht="15" customHeight="1">
      <c r="B140" s="54"/>
      <c r="C140" s="55"/>
      <c r="D140" s="34"/>
      <c r="E140" s="37"/>
      <c r="F140" s="39"/>
      <c r="G140" s="30"/>
      <c r="H140" s="30"/>
      <c r="I140" s="30"/>
      <c r="J140" s="32"/>
    </row>
    <row r="141" spans="2:10" ht="15" customHeight="1">
      <c r="B141" s="54"/>
      <c r="C141" s="55"/>
      <c r="D141" s="34"/>
      <c r="E141" s="46" t="s">
        <v>38</v>
      </c>
      <c r="F141" s="48">
        <v>700.00919999999996</v>
      </c>
      <c r="G141" s="44">
        <v>700.00919999999996</v>
      </c>
      <c r="H141" s="44">
        <v>700.00919999999996</v>
      </c>
      <c r="I141" s="44">
        <v>700.00919999999996</v>
      </c>
      <c r="J141" s="31">
        <v>0</v>
      </c>
    </row>
    <row r="142" spans="2:10" ht="15" customHeight="1" thickBot="1">
      <c r="B142" s="56"/>
      <c r="C142" s="57"/>
      <c r="D142" s="35"/>
      <c r="E142" s="47"/>
      <c r="F142" s="49"/>
      <c r="G142" s="45"/>
      <c r="H142" s="45"/>
      <c r="I142" s="45"/>
      <c r="J142" s="32"/>
    </row>
    <row r="143" spans="2:10" ht="15" customHeight="1">
      <c r="B143" s="13"/>
      <c r="C143" s="13"/>
      <c r="D143" s="11"/>
      <c r="E143" s="11"/>
      <c r="F143" s="20"/>
      <c r="G143" s="9"/>
      <c r="H143" s="9"/>
      <c r="I143" s="9"/>
      <c r="J143" s="9"/>
    </row>
    <row r="144" spans="2:10" ht="15" customHeight="1">
      <c r="B144" t="s">
        <v>29</v>
      </c>
    </row>
    <row r="145" spans="2:6" ht="15" customHeight="1">
      <c r="B145" s="12" t="s">
        <v>49</v>
      </c>
    </row>
    <row r="146" spans="2:6" ht="15" customHeight="1">
      <c r="B146" s="12" t="s">
        <v>48</v>
      </c>
      <c r="C146" s="7"/>
    </row>
    <row r="147" spans="2:6" ht="15" customHeight="1">
      <c r="B147" s="12" t="s">
        <v>47</v>
      </c>
      <c r="C147" s="7"/>
    </row>
    <row r="148" spans="2:6" s="12" customFormat="1" ht="15" customHeight="1">
      <c r="B148" s="12" t="s">
        <v>40</v>
      </c>
      <c r="F148" s="21"/>
    </row>
  </sheetData>
  <mergeCells count="413">
    <mergeCell ref="D63:D67"/>
    <mergeCell ref="E63:E64"/>
    <mergeCell ref="F63:F64"/>
    <mergeCell ref="G63:G64"/>
    <mergeCell ref="H63:H64"/>
    <mergeCell ref="I63:I64"/>
    <mergeCell ref="J63:J64"/>
    <mergeCell ref="E65:E66"/>
    <mergeCell ref="F65:F66"/>
    <mergeCell ref="G65:G66"/>
    <mergeCell ref="H65:H66"/>
    <mergeCell ref="I65:I66"/>
    <mergeCell ref="J65:J66"/>
    <mergeCell ref="D59:D62"/>
    <mergeCell ref="E59:E60"/>
    <mergeCell ref="F59:F60"/>
    <mergeCell ref="G59:G60"/>
    <mergeCell ref="H59:H60"/>
    <mergeCell ref="I59:I60"/>
    <mergeCell ref="J59:J60"/>
    <mergeCell ref="E61:E62"/>
    <mergeCell ref="F61:F62"/>
    <mergeCell ref="G61:G62"/>
    <mergeCell ref="H61:H62"/>
    <mergeCell ref="I61:I62"/>
    <mergeCell ref="J61:J62"/>
    <mergeCell ref="D55:D58"/>
    <mergeCell ref="E55:E56"/>
    <mergeCell ref="F55:F56"/>
    <mergeCell ref="G55:G56"/>
    <mergeCell ref="H55:H56"/>
    <mergeCell ref="I55:I56"/>
    <mergeCell ref="J55:J56"/>
    <mergeCell ref="E57:E58"/>
    <mergeCell ref="F57:F58"/>
    <mergeCell ref="G57:G58"/>
    <mergeCell ref="H57:H58"/>
    <mergeCell ref="I57:I58"/>
    <mergeCell ref="J57:J58"/>
    <mergeCell ref="J104:J105"/>
    <mergeCell ref="F48:F49"/>
    <mergeCell ref="G48:G49"/>
    <mergeCell ref="H48:H49"/>
    <mergeCell ref="I48:I49"/>
    <mergeCell ref="J48:J49"/>
    <mergeCell ref="F52:F53"/>
    <mergeCell ref="G52:G53"/>
    <mergeCell ref="H52:H53"/>
    <mergeCell ref="I52:I53"/>
    <mergeCell ref="J52:J53"/>
    <mergeCell ref="F74:F75"/>
    <mergeCell ref="G74:G75"/>
    <mergeCell ref="H74:H75"/>
    <mergeCell ref="I74:I75"/>
    <mergeCell ref="J74:J75"/>
    <mergeCell ref="F78:F79"/>
    <mergeCell ref="G78:G79"/>
    <mergeCell ref="H78:H79"/>
    <mergeCell ref="I78:I79"/>
    <mergeCell ref="F50:F51"/>
    <mergeCell ref="G50:G51"/>
    <mergeCell ref="H50:H51"/>
    <mergeCell ref="I50:I51"/>
    <mergeCell ref="J78:J79"/>
    <mergeCell ref="H76:H77"/>
    <mergeCell ref="I76:I77"/>
    <mergeCell ref="J76:J77"/>
    <mergeCell ref="I96:I97"/>
    <mergeCell ref="J96:J97"/>
    <mergeCell ref="H81:H82"/>
    <mergeCell ref="I81:I82"/>
    <mergeCell ref="J72:J73"/>
    <mergeCell ref="J81:J82"/>
    <mergeCell ref="J83:J84"/>
    <mergeCell ref="J85:J86"/>
    <mergeCell ref="J89:J90"/>
    <mergeCell ref="J94:J95"/>
    <mergeCell ref="H96:H97"/>
    <mergeCell ref="J91:J92"/>
    <mergeCell ref="F141:F142"/>
    <mergeCell ref="G141:G142"/>
    <mergeCell ref="H141:H142"/>
    <mergeCell ref="I141:I142"/>
    <mergeCell ref="J141:J142"/>
    <mergeCell ref="F125:F126"/>
    <mergeCell ref="G125:G126"/>
    <mergeCell ref="H125:H126"/>
    <mergeCell ref="I125:I126"/>
    <mergeCell ref="J125:J126"/>
    <mergeCell ref="F129:F130"/>
    <mergeCell ref="G129:G130"/>
    <mergeCell ref="H129:H130"/>
    <mergeCell ref="I129:I130"/>
    <mergeCell ref="J129:J130"/>
    <mergeCell ref="F135:F136"/>
    <mergeCell ref="G135:G136"/>
    <mergeCell ref="H135:H136"/>
    <mergeCell ref="I135:I136"/>
    <mergeCell ref="J135:J136"/>
    <mergeCell ref="F139:F140"/>
    <mergeCell ref="G139:G140"/>
    <mergeCell ref="H139:H140"/>
    <mergeCell ref="I139:I140"/>
    <mergeCell ref="J139:J140"/>
    <mergeCell ref="F137:F138"/>
    <mergeCell ref="G137:G138"/>
    <mergeCell ref="H137:H138"/>
    <mergeCell ref="I137:I138"/>
    <mergeCell ref="J137:J138"/>
    <mergeCell ref="F131:F132"/>
    <mergeCell ref="G131:G132"/>
    <mergeCell ref="H131:H132"/>
    <mergeCell ref="I131:I132"/>
    <mergeCell ref="J131:J132"/>
    <mergeCell ref="F133:F134"/>
    <mergeCell ref="G133:G134"/>
    <mergeCell ref="H133:H134"/>
    <mergeCell ref="I133:I134"/>
    <mergeCell ref="J133:J134"/>
    <mergeCell ref="F123:F124"/>
    <mergeCell ref="G123:G124"/>
    <mergeCell ref="H123:H124"/>
    <mergeCell ref="I123:I124"/>
    <mergeCell ref="J123:J124"/>
    <mergeCell ref="F127:F128"/>
    <mergeCell ref="G127:G128"/>
    <mergeCell ref="H127:H128"/>
    <mergeCell ref="I127:I128"/>
    <mergeCell ref="J127:J128"/>
    <mergeCell ref="J98:J99"/>
    <mergeCell ref="E100:E101"/>
    <mergeCell ref="F89:F90"/>
    <mergeCell ref="G89:G90"/>
    <mergeCell ref="H89:H90"/>
    <mergeCell ref="I89:I90"/>
    <mergeCell ref="J119:J120"/>
    <mergeCell ref="F121:F122"/>
    <mergeCell ref="G121:G122"/>
    <mergeCell ref="H121:H122"/>
    <mergeCell ref="I121:I122"/>
    <mergeCell ref="J121:J122"/>
    <mergeCell ref="F117:F118"/>
    <mergeCell ref="G117:G118"/>
    <mergeCell ref="H117:H118"/>
    <mergeCell ref="I117:I118"/>
    <mergeCell ref="J117:J118"/>
    <mergeCell ref="F119:F120"/>
    <mergeCell ref="I119:I120"/>
    <mergeCell ref="F100:F101"/>
    <mergeCell ref="G100:G101"/>
    <mergeCell ref="H100:H101"/>
    <mergeCell ref="I100:I101"/>
    <mergeCell ref="J100:J101"/>
    <mergeCell ref="B94:C106"/>
    <mergeCell ref="D94:D97"/>
    <mergeCell ref="E94:E95"/>
    <mergeCell ref="F94:F95"/>
    <mergeCell ref="G94:G95"/>
    <mergeCell ref="H94:H95"/>
    <mergeCell ref="I94:I95"/>
    <mergeCell ref="D102:D106"/>
    <mergeCell ref="E102:E103"/>
    <mergeCell ref="F102:F103"/>
    <mergeCell ref="G102:G103"/>
    <mergeCell ref="F104:F105"/>
    <mergeCell ref="G104:G105"/>
    <mergeCell ref="H104:H105"/>
    <mergeCell ref="I104:I105"/>
    <mergeCell ref="D98:D101"/>
    <mergeCell ref="F98:F99"/>
    <mergeCell ref="G98:G99"/>
    <mergeCell ref="H98:H99"/>
    <mergeCell ref="I98:I99"/>
    <mergeCell ref="F96:F97"/>
    <mergeCell ref="G96:G97"/>
    <mergeCell ref="E83:E84"/>
    <mergeCell ref="F83:F84"/>
    <mergeCell ref="G83:G84"/>
    <mergeCell ref="H83:H84"/>
    <mergeCell ref="I83:I84"/>
    <mergeCell ref="E85:E86"/>
    <mergeCell ref="F85:F86"/>
    <mergeCell ref="G85:G86"/>
    <mergeCell ref="H85:H86"/>
    <mergeCell ref="I85:I86"/>
    <mergeCell ref="H46:H47"/>
    <mergeCell ref="I46:I47"/>
    <mergeCell ref="H72:H73"/>
    <mergeCell ref="I72:I73"/>
    <mergeCell ref="J46:J47"/>
    <mergeCell ref="J44:J45"/>
    <mergeCell ref="F44:F45"/>
    <mergeCell ref="G44:G45"/>
    <mergeCell ref="H44:H45"/>
    <mergeCell ref="I44:I45"/>
    <mergeCell ref="J50:J51"/>
    <mergeCell ref="H68:H69"/>
    <mergeCell ref="I68:I69"/>
    <mergeCell ref="D50:D54"/>
    <mergeCell ref="E42:E43"/>
    <mergeCell ref="E44:E45"/>
    <mergeCell ref="E46:E47"/>
    <mergeCell ref="E48:E49"/>
    <mergeCell ref="E50:E51"/>
    <mergeCell ref="E52:E53"/>
    <mergeCell ref="F46:F47"/>
    <mergeCell ref="G46:G47"/>
    <mergeCell ref="B42:B67"/>
    <mergeCell ref="C42:C54"/>
    <mergeCell ref="C55:C67"/>
    <mergeCell ref="I13:I14"/>
    <mergeCell ref="J13:J14"/>
    <mergeCell ref="D13:D17"/>
    <mergeCell ref="B18:B41"/>
    <mergeCell ref="C18:C29"/>
    <mergeCell ref="C30:C41"/>
    <mergeCell ref="D18:D21"/>
    <mergeCell ref="E18:E19"/>
    <mergeCell ref="F18:F19"/>
    <mergeCell ref="G18:G19"/>
    <mergeCell ref="H18:H19"/>
    <mergeCell ref="I18:I19"/>
    <mergeCell ref="J18:J19"/>
    <mergeCell ref="E20:E21"/>
    <mergeCell ref="D22:D25"/>
    <mergeCell ref="E22:E23"/>
    <mergeCell ref="F22:F23"/>
    <mergeCell ref="G22:G23"/>
    <mergeCell ref="H22:H23"/>
    <mergeCell ref="G32:G33"/>
    <mergeCell ref="G34:G35"/>
    <mergeCell ref="E117:E118"/>
    <mergeCell ref="H107:H108"/>
    <mergeCell ref="I107:I108"/>
    <mergeCell ref="J107:J108"/>
    <mergeCell ref="E109:E110"/>
    <mergeCell ref="E111:E112"/>
    <mergeCell ref="E107:E108"/>
    <mergeCell ref="F107:F108"/>
    <mergeCell ref="G107:G108"/>
    <mergeCell ref="E113:E114"/>
    <mergeCell ref="J109:J110"/>
    <mergeCell ref="F111:F112"/>
    <mergeCell ref="G111:G112"/>
    <mergeCell ref="H111:H112"/>
    <mergeCell ref="I111:I112"/>
    <mergeCell ref="J111:J112"/>
    <mergeCell ref="F115:F116"/>
    <mergeCell ref="G115:G116"/>
    <mergeCell ref="H115:H116"/>
    <mergeCell ref="I115:I116"/>
    <mergeCell ref="J115:J116"/>
    <mergeCell ref="J113:J114"/>
    <mergeCell ref="J102:J103"/>
    <mergeCell ref="J87:J88"/>
    <mergeCell ref="E129:E130"/>
    <mergeCell ref="G119:G120"/>
    <mergeCell ref="H119:H120"/>
    <mergeCell ref="H91:H92"/>
    <mergeCell ref="I91:I92"/>
    <mergeCell ref="E96:E97"/>
    <mergeCell ref="E98:E99"/>
    <mergeCell ref="I87:I88"/>
    <mergeCell ref="E89:E90"/>
    <mergeCell ref="E91:E92"/>
    <mergeCell ref="F113:F114"/>
    <mergeCell ref="H87:H88"/>
    <mergeCell ref="H102:H103"/>
    <mergeCell ref="I102:I103"/>
    <mergeCell ref="G113:G114"/>
    <mergeCell ref="H113:H114"/>
    <mergeCell ref="I113:I114"/>
    <mergeCell ref="E104:E105"/>
    <mergeCell ref="F109:F110"/>
    <mergeCell ref="G109:G110"/>
    <mergeCell ref="H109:H110"/>
    <mergeCell ref="I109:I110"/>
    <mergeCell ref="D111:D114"/>
    <mergeCell ref="D115:D118"/>
    <mergeCell ref="E115:E116"/>
    <mergeCell ref="B107:C118"/>
    <mergeCell ref="D107:D110"/>
    <mergeCell ref="B131:C142"/>
    <mergeCell ref="D131:D134"/>
    <mergeCell ref="E131:E132"/>
    <mergeCell ref="E133:E134"/>
    <mergeCell ref="D135:D138"/>
    <mergeCell ref="B119:C130"/>
    <mergeCell ref="D119:D122"/>
    <mergeCell ref="E119:E120"/>
    <mergeCell ref="E121:E122"/>
    <mergeCell ref="D123:D126"/>
    <mergeCell ref="E123:E124"/>
    <mergeCell ref="E125:E126"/>
    <mergeCell ref="D127:D130"/>
    <mergeCell ref="E135:E136"/>
    <mergeCell ref="E137:E138"/>
    <mergeCell ref="D139:D142"/>
    <mergeCell ref="E139:E140"/>
    <mergeCell ref="E141:E142"/>
    <mergeCell ref="E127:E128"/>
    <mergeCell ref="B81:C93"/>
    <mergeCell ref="E81:E82"/>
    <mergeCell ref="F81:F82"/>
    <mergeCell ref="G81:G82"/>
    <mergeCell ref="E78:E79"/>
    <mergeCell ref="F91:F92"/>
    <mergeCell ref="G91:G92"/>
    <mergeCell ref="E87:E88"/>
    <mergeCell ref="F87:F88"/>
    <mergeCell ref="G87:G88"/>
    <mergeCell ref="B68:C80"/>
    <mergeCell ref="F72:F73"/>
    <mergeCell ref="G72:G73"/>
    <mergeCell ref="F68:F69"/>
    <mergeCell ref="G68:G69"/>
    <mergeCell ref="E76:E77"/>
    <mergeCell ref="D76:D80"/>
    <mergeCell ref="F70:F71"/>
    <mergeCell ref="G70:G71"/>
    <mergeCell ref="F76:F77"/>
    <mergeCell ref="G76:G77"/>
    <mergeCell ref="D81:D84"/>
    <mergeCell ref="D85:D88"/>
    <mergeCell ref="D89:D93"/>
    <mergeCell ref="E24:E25"/>
    <mergeCell ref="J68:J69"/>
    <mergeCell ref="E70:E71"/>
    <mergeCell ref="E72:E73"/>
    <mergeCell ref="E68:E69"/>
    <mergeCell ref="D68:D71"/>
    <mergeCell ref="D72:D75"/>
    <mergeCell ref="E74:E75"/>
    <mergeCell ref="H70:H71"/>
    <mergeCell ref="I70:I71"/>
    <mergeCell ref="J70:J71"/>
    <mergeCell ref="F38:F39"/>
    <mergeCell ref="G38:G39"/>
    <mergeCell ref="H38:H39"/>
    <mergeCell ref="I38:I39"/>
    <mergeCell ref="J38:J39"/>
    <mergeCell ref="F34:F35"/>
    <mergeCell ref="F42:F43"/>
    <mergeCell ref="G42:G43"/>
    <mergeCell ref="H42:H43"/>
    <mergeCell ref="I42:I43"/>
    <mergeCell ref="J42:J43"/>
    <mergeCell ref="D42:D45"/>
    <mergeCell ref="D46:D49"/>
    <mergeCell ref="G20:G21"/>
    <mergeCell ref="H20:H21"/>
    <mergeCell ref="I20:I21"/>
    <mergeCell ref="J20:J21"/>
    <mergeCell ref="I22:I23"/>
    <mergeCell ref="J22:J23"/>
    <mergeCell ref="G30:G31"/>
    <mergeCell ref="H30:H31"/>
    <mergeCell ref="I30:I31"/>
    <mergeCell ref="J30:J31"/>
    <mergeCell ref="H34:H35"/>
    <mergeCell ref="I34:I35"/>
    <mergeCell ref="J34:J35"/>
    <mergeCell ref="D30:D33"/>
    <mergeCell ref="D34:D37"/>
    <mergeCell ref="D38:D41"/>
    <mergeCell ref="E30:E31"/>
    <mergeCell ref="E32:E33"/>
    <mergeCell ref="E34:E35"/>
    <mergeCell ref="E36:E37"/>
    <mergeCell ref="E38:E39"/>
    <mergeCell ref="E40:E41"/>
    <mergeCell ref="H32:H33"/>
    <mergeCell ref="I32:I33"/>
    <mergeCell ref="J32:J33"/>
    <mergeCell ref="F32:F33"/>
    <mergeCell ref="F30:F31"/>
    <mergeCell ref="B4:C4"/>
    <mergeCell ref="B5:C17"/>
    <mergeCell ref="D5:D8"/>
    <mergeCell ref="E5:E6"/>
    <mergeCell ref="F5:F6"/>
    <mergeCell ref="E7:E8"/>
    <mergeCell ref="E11:E12"/>
    <mergeCell ref="E13:E14"/>
    <mergeCell ref="E15:E16"/>
    <mergeCell ref="F7:F8"/>
    <mergeCell ref="F9:F10"/>
    <mergeCell ref="D9:D12"/>
    <mergeCell ref="F13:F14"/>
    <mergeCell ref="H9:H10"/>
    <mergeCell ref="I9:I10"/>
    <mergeCell ref="J9:J10"/>
    <mergeCell ref="D26:D29"/>
    <mergeCell ref="E26:E27"/>
    <mergeCell ref="F26:F27"/>
    <mergeCell ref="H5:H6"/>
    <mergeCell ref="I5:I6"/>
    <mergeCell ref="J5:J6"/>
    <mergeCell ref="E9:E10"/>
    <mergeCell ref="G5:G6"/>
    <mergeCell ref="G7:G8"/>
    <mergeCell ref="H7:H8"/>
    <mergeCell ref="I7:I8"/>
    <mergeCell ref="J7:J8"/>
    <mergeCell ref="G9:G10"/>
    <mergeCell ref="G26:G27"/>
    <mergeCell ref="H26:H27"/>
    <mergeCell ref="I26:I27"/>
    <mergeCell ref="J26:J27"/>
    <mergeCell ref="E28:E29"/>
    <mergeCell ref="F20:F21"/>
    <mergeCell ref="G13:G14"/>
    <mergeCell ref="H13:H14"/>
  </mergeCells>
  <phoneticPr fontId="1"/>
  <pageMargins left="0.70866141732283472" right="0.70866141732283472" top="1.1417322834645669" bottom="0.74803149606299213" header="0.31496062992125984" footer="0.31496062992125984"/>
  <pageSetup paperSize="9" scale="42" orientation="portrait" r:id="rId1"/>
  <headerFooter differentFirst="1">
    <oddFooter xml:space="preserve">&amp;R
</oddFooter>
    <firstFooter xml:space="preserve">&amp;R
</firstFooter>
  </headerFooter>
  <rowBreaks count="1" manualBreakCount="1">
    <brk id="9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2:Q24"/>
  <sheetViews>
    <sheetView zoomScale="85" zoomScaleNormal="85" workbookViewId="0">
      <selection activeCell="T14" sqref="T14"/>
    </sheetView>
  </sheetViews>
  <sheetFormatPr defaultRowHeight="18"/>
  <cols>
    <col min="1" max="2" width="2.58203125" customWidth="1"/>
    <col min="3" max="3" width="12.25" customWidth="1"/>
    <col min="4" max="4" width="8.58203125" customWidth="1"/>
    <col min="5" max="5" width="13.58203125" customWidth="1"/>
    <col min="6" max="6" width="8.58203125" customWidth="1"/>
    <col min="7" max="7" width="13.58203125" customWidth="1"/>
    <col min="8" max="8" width="8.58203125" customWidth="1"/>
    <col min="9" max="9" width="13.58203125" customWidth="1"/>
    <col min="10" max="10" width="8.58203125" customWidth="1"/>
    <col min="11" max="11" width="13.58203125" customWidth="1"/>
    <col min="12" max="12" width="8.58203125" customWidth="1"/>
    <col min="13" max="13" width="13.58203125" customWidth="1"/>
    <col min="14" max="14" width="8.58203125" customWidth="1"/>
    <col min="15" max="15" width="13.58203125" customWidth="1"/>
    <col min="16" max="16" width="8.58203125" customWidth="1"/>
    <col min="17" max="17" width="13.58203125" customWidth="1"/>
    <col min="18" max="18" width="2.58203125" customWidth="1"/>
  </cols>
  <sheetData>
    <row r="2" spans="2:17">
      <c r="B2" t="s">
        <v>24</v>
      </c>
      <c r="J2" s="3"/>
      <c r="K2" s="3"/>
      <c r="L2" s="3"/>
      <c r="M2" s="3"/>
      <c r="N2" s="3"/>
      <c r="O2" s="3"/>
    </row>
    <row r="4" spans="2:17">
      <c r="B4" t="s">
        <v>25</v>
      </c>
      <c r="I4" t="s">
        <v>14</v>
      </c>
      <c r="J4" s="3"/>
      <c r="K4" s="3" t="s">
        <v>23</v>
      </c>
    </row>
    <row r="5" spans="2:17" ht="45" customHeight="1">
      <c r="C5" s="1"/>
      <c r="D5" s="75" t="s">
        <v>16</v>
      </c>
      <c r="E5" s="76"/>
      <c r="F5" s="77" t="s">
        <v>13</v>
      </c>
      <c r="G5" s="76"/>
      <c r="H5" s="77" t="s">
        <v>15</v>
      </c>
      <c r="I5" s="76"/>
      <c r="J5" s="5" t="s">
        <v>21</v>
      </c>
      <c r="K5" s="5" t="s">
        <v>22</v>
      </c>
    </row>
    <row r="6" spans="2:17">
      <c r="C6" s="2" t="s">
        <v>0</v>
      </c>
      <c r="D6" s="75"/>
      <c r="E6" s="76"/>
      <c r="F6" s="75"/>
      <c r="G6" s="76"/>
      <c r="H6" s="75"/>
      <c r="I6" s="76"/>
      <c r="J6" s="4" t="e">
        <f>F6/D6</f>
        <v>#DIV/0!</v>
      </c>
      <c r="K6" s="4" t="e">
        <f>H6/D6</f>
        <v>#DIV/0!</v>
      </c>
    </row>
    <row r="7" spans="2:17">
      <c r="C7" s="2" t="s">
        <v>2</v>
      </c>
      <c r="D7" s="75"/>
      <c r="E7" s="76"/>
      <c r="F7" s="75"/>
      <c r="G7" s="76"/>
      <c r="H7" s="75"/>
      <c r="I7" s="76"/>
      <c r="J7" s="4" t="e">
        <f>F7/D7</f>
        <v>#DIV/0!</v>
      </c>
      <c r="K7" s="4" t="e">
        <f>H7/D7</f>
        <v>#DIV/0!</v>
      </c>
    </row>
    <row r="8" spans="2:17">
      <c r="C8" s="2" t="s">
        <v>1</v>
      </c>
      <c r="D8" s="75">
        <f>SUM(D6:D7)</f>
        <v>0</v>
      </c>
      <c r="E8" s="76"/>
      <c r="F8" s="75">
        <f>SUM(F6:F7)</f>
        <v>0</v>
      </c>
      <c r="G8" s="76"/>
      <c r="H8" s="75">
        <f>SUM(H6:H7)</f>
        <v>0</v>
      </c>
      <c r="I8" s="76"/>
      <c r="J8" s="4" t="e">
        <f>F8/D8</f>
        <v>#DIV/0!</v>
      </c>
      <c r="K8" s="4" t="e">
        <f>H8/D8</f>
        <v>#DIV/0!</v>
      </c>
    </row>
    <row r="10" spans="2:17">
      <c r="B10" t="s">
        <v>26</v>
      </c>
    </row>
    <row r="11" spans="2:17">
      <c r="C11" s="78"/>
      <c r="D11" s="75" t="s">
        <v>18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76"/>
    </row>
    <row r="12" spans="2:17">
      <c r="C12" s="79"/>
      <c r="D12" s="75" t="s">
        <v>8</v>
      </c>
      <c r="E12" s="76"/>
      <c r="F12" s="75" t="s">
        <v>9</v>
      </c>
      <c r="G12" s="76"/>
      <c r="H12" s="75" t="s">
        <v>10</v>
      </c>
      <c r="I12" s="76"/>
      <c r="J12" s="75" t="s">
        <v>11</v>
      </c>
      <c r="K12" s="76"/>
      <c r="L12" s="75" t="s">
        <v>20</v>
      </c>
      <c r="M12" s="76"/>
      <c r="N12" s="75" t="s">
        <v>12</v>
      </c>
      <c r="O12" s="76"/>
      <c r="P12" s="75" t="s">
        <v>17</v>
      </c>
      <c r="Q12" s="76"/>
    </row>
    <row r="13" spans="2:17">
      <c r="C13" s="80"/>
      <c r="D13" s="2" t="s">
        <v>6</v>
      </c>
      <c r="E13" s="2" t="s">
        <v>7</v>
      </c>
      <c r="F13" s="2" t="s">
        <v>6</v>
      </c>
      <c r="G13" s="2" t="s">
        <v>7</v>
      </c>
      <c r="H13" s="2" t="s">
        <v>6</v>
      </c>
      <c r="I13" s="2" t="s">
        <v>7</v>
      </c>
      <c r="J13" s="2" t="s">
        <v>6</v>
      </c>
      <c r="K13" s="2" t="s">
        <v>7</v>
      </c>
      <c r="L13" s="2" t="s">
        <v>6</v>
      </c>
      <c r="M13" s="2" t="s">
        <v>7</v>
      </c>
      <c r="N13" s="2" t="s">
        <v>6</v>
      </c>
      <c r="O13" s="2" t="s">
        <v>7</v>
      </c>
      <c r="P13" s="2" t="s">
        <v>6</v>
      </c>
      <c r="Q13" s="2" t="s">
        <v>7</v>
      </c>
    </row>
    <row r="14" spans="2:17">
      <c r="C14" s="2" t="s">
        <v>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>
      <c r="C15" s="2" t="s">
        <v>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>
      <c r="C16" s="2" t="s">
        <v>1</v>
      </c>
      <c r="D16" s="2">
        <f t="shared" ref="D16:Q16" si="0">SUM(D14:D15)</f>
        <v>0</v>
      </c>
      <c r="E16" s="2">
        <f t="shared" si="0"/>
        <v>0</v>
      </c>
      <c r="F16" s="2">
        <f t="shared" si="0"/>
        <v>0</v>
      </c>
      <c r="G16" s="2">
        <f t="shared" si="0"/>
        <v>0</v>
      </c>
      <c r="H16" s="2">
        <f t="shared" si="0"/>
        <v>0</v>
      </c>
      <c r="I16" s="2">
        <f t="shared" si="0"/>
        <v>0</v>
      </c>
      <c r="J16" s="2">
        <f t="shared" si="0"/>
        <v>0</v>
      </c>
      <c r="K16" s="2">
        <f t="shared" si="0"/>
        <v>0</v>
      </c>
      <c r="L16" s="2">
        <f t="shared" si="0"/>
        <v>0</v>
      </c>
      <c r="M16" s="2">
        <f t="shared" si="0"/>
        <v>0</v>
      </c>
      <c r="N16" s="2">
        <f t="shared" si="0"/>
        <v>0</v>
      </c>
      <c r="O16" s="2">
        <f t="shared" si="0"/>
        <v>0</v>
      </c>
      <c r="P16" s="2">
        <f t="shared" si="0"/>
        <v>0</v>
      </c>
      <c r="Q16" s="2">
        <f t="shared" si="0"/>
        <v>0</v>
      </c>
    </row>
    <row r="17" spans="3:17">
      <c r="C17" s="6" t="s">
        <v>5</v>
      </c>
    </row>
    <row r="18" spans="3:17">
      <c r="C18" s="78"/>
      <c r="D18" s="75" t="s">
        <v>19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76"/>
    </row>
    <row r="19" spans="3:17">
      <c r="C19" s="79"/>
      <c r="D19" s="75" t="s">
        <v>8</v>
      </c>
      <c r="E19" s="76"/>
      <c r="F19" s="75" t="s">
        <v>9</v>
      </c>
      <c r="G19" s="76"/>
      <c r="H19" s="75" t="s">
        <v>10</v>
      </c>
      <c r="I19" s="76"/>
      <c r="J19" s="75" t="s">
        <v>11</v>
      </c>
      <c r="K19" s="76"/>
      <c r="L19" s="75" t="s">
        <v>20</v>
      </c>
      <c r="M19" s="76"/>
      <c r="N19" s="75" t="s">
        <v>12</v>
      </c>
      <c r="O19" s="76"/>
      <c r="P19" s="75" t="s">
        <v>17</v>
      </c>
      <c r="Q19" s="76"/>
    </row>
    <row r="20" spans="3:17">
      <c r="C20" s="80"/>
      <c r="D20" s="2" t="s">
        <v>6</v>
      </c>
      <c r="E20" s="2" t="s">
        <v>7</v>
      </c>
      <c r="F20" s="2" t="s">
        <v>6</v>
      </c>
      <c r="G20" s="2" t="s">
        <v>7</v>
      </c>
      <c r="H20" s="2" t="s">
        <v>6</v>
      </c>
      <c r="I20" s="2" t="s">
        <v>7</v>
      </c>
      <c r="J20" s="2" t="s">
        <v>6</v>
      </c>
      <c r="K20" s="2" t="s">
        <v>7</v>
      </c>
      <c r="L20" s="2" t="s">
        <v>6</v>
      </c>
      <c r="M20" s="2" t="s">
        <v>7</v>
      </c>
      <c r="N20" s="2" t="s">
        <v>6</v>
      </c>
      <c r="O20" s="2" t="s">
        <v>7</v>
      </c>
      <c r="P20" s="2" t="s">
        <v>6</v>
      </c>
      <c r="Q20" s="2" t="s">
        <v>7</v>
      </c>
    </row>
    <row r="21" spans="3:17">
      <c r="C21" s="2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>
      <c r="C23" s="2" t="s">
        <v>1</v>
      </c>
      <c r="D23" s="2">
        <f t="shared" ref="D23:Q23" si="1">SUM(D21:D22)</f>
        <v>0</v>
      </c>
      <c r="E23" s="2">
        <f t="shared" si="1"/>
        <v>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 t="shared" si="1"/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 t="shared" si="1"/>
        <v>0</v>
      </c>
      <c r="O23" s="2">
        <f t="shared" si="1"/>
        <v>0</v>
      </c>
      <c r="P23" s="2">
        <f t="shared" si="1"/>
        <v>0</v>
      </c>
      <c r="Q23" s="2">
        <f t="shared" si="1"/>
        <v>0</v>
      </c>
    </row>
    <row r="24" spans="3:17">
      <c r="C24" s="6" t="s">
        <v>5</v>
      </c>
    </row>
  </sheetData>
  <mergeCells count="30">
    <mergeCell ref="C18:C20"/>
    <mergeCell ref="D18:Q18"/>
    <mergeCell ref="D19:E19"/>
    <mergeCell ref="F19:G19"/>
    <mergeCell ref="H19:I19"/>
    <mergeCell ref="J19:K19"/>
    <mergeCell ref="L19:M19"/>
    <mergeCell ref="N19:O19"/>
    <mergeCell ref="P19:Q19"/>
    <mergeCell ref="C11:C13"/>
    <mergeCell ref="D11:Q11"/>
    <mergeCell ref="D12:E12"/>
    <mergeCell ref="F12:G12"/>
    <mergeCell ref="H12:I12"/>
    <mergeCell ref="J12:K12"/>
    <mergeCell ref="L12:M12"/>
    <mergeCell ref="N12:O12"/>
    <mergeCell ref="P12:Q12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D6:E6"/>
    <mergeCell ref="F6:G6"/>
    <mergeCell ref="H6:I6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oddFooter>&amp;R_x000D_&amp;1#&amp;"Calibri"&amp;8&amp;K0000FF 通常文書（社内外関係者限り）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  <firstFooter>&amp;R_x000D_&amp;1#&amp;"Calibri"&amp;8&amp;K0000FF 通常文書（社内外関係者限り）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①更新月（最新）分及び過去分</vt:lpstr>
      <vt:lpstr>（参考）従前の調査様式</vt:lpstr>
      <vt:lpstr>'①更新月（最新）分及び過去分'!Print_Area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2021-03-19T04:06:45Z</dcterms:created>
  <dcterms:modified xsi:type="dcterms:W3CDTF">2025-09-03T07:57:09Z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f1e357-46cc-4a4b-831a-8932be31b0eb_Enabled">
    <vt:lpwstr>true</vt:lpwstr>
  </property>
  <property fmtid="{D5CDD505-2E9C-101B-9397-08002B2CF9AE}" pid="3" name="MSIP_Label_4af1e357-46cc-4a4b-831a-8932be31b0eb_SetDate">
    <vt:lpwstr>2023-09-25T05:26:27Z</vt:lpwstr>
  </property>
  <property fmtid="{D5CDD505-2E9C-101B-9397-08002B2CF9AE}" pid="4" name="MSIP_Label_4af1e357-46cc-4a4b-831a-8932be31b0eb_Method">
    <vt:lpwstr>Standard</vt:lpwstr>
  </property>
  <property fmtid="{D5CDD505-2E9C-101B-9397-08002B2CF9AE}" pid="5" name="MSIP_Label_4af1e357-46cc-4a4b-831a-8932be31b0eb_Name">
    <vt:lpwstr>通常文書</vt:lpwstr>
  </property>
  <property fmtid="{D5CDD505-2E9C-101B-9397-08002B2CF9AE}" pid="6" name="MSIP_Label_4af1e357-46cc-4a4b-831a-8932be31b0eb_SiteId">
    <vt:lpwstr>ca804edf-f27e-402a-b3ae-457a4c3a5638</vt:lpwstr>
  </property>
  <property fmtid="{D5CDD505-2E9C-101B-9397-08002B2CF9AE}" pid="7" name="MSIP_Label_4af1e357-46cc-4a4b-831a-8932be31b0eb_ActionId">
    <vt:lpwstr>09467b96-3ad4-46c5-a8f4-c5b4c12cb85d</vt:lpwstr>
  </property>
  <property fmtid="{D5CDD505-2E9C-101B-9397-08002B2CF9AE}" pid="8" name="MSIP_Label_4af1e357-46cc-4a4b-831a-8932be31b0eb_ContentBits">
    <vt:lpwstr>2</vt:lpwstr>
  </property>
</Properties>
</file>