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0C62FB6D-E4B1-428A-A69D-AF437B18B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'①更新月（最新）分及び過去分'!$A$1:$R$149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9" i="26" l="1"/>
  <c r="O125" i="26"/>
  <c r="O121" i="26"/>
  <c r="O100" i="26"/>
  <c r="O96" i="26"/>
  <c r="O83" i="26"/>
  <c r="O78" i="26"/>
  <c r="O74" i="26"/>
  <c r="O117" i="26"/>
  <c r="O70" i="26"/>
  <c r="O48" i="26"/>
  <c r="O16" i="26"/>
  <c r="O15" i="26"/>
  <c r="O13" i="26"/>
  <c r="O12" i="26"/>
  <c r="O11" i="26"/>
  <c r="O9" i="26"/>
  <c r="O7" i="26"/>
  <c r="O5" i="26"/>
  <c r="H106" i="26"/>
  <c r="H93" i="26"/>
  <c r="H80" i="26"/>
  <c r="H29" i="26"/>
  <c r="H16" i="26" s="1"/>
  <c r="H15" i="26"/>
  <c r="H17" i="26" s="1"/>
  <c r="H13" i="26"/>
  <c r="H12" i="26"/>
  <c r="H11" i="26"/>
  <c r="H9" i="26"/>
  <c r="H7" i="26"/>
  <c r="H5" i="26"/>
  <c r="N129" i="26" l="1"/>
  <c r="N125" i="26"/>
  <c r="N121" i="26"/>
  <c r="N117" i="26"/>
  <c r="N100" i="26"/>
  <c r="N96" i="26"/>
  <c r="N83" i="26"/>
  <c r="N78" i="26"/>
  <c r="N74" i="26"/>
  <c r="N70" i="26"/>
  <c r="N48" i="26"/>
  <c r="N11" i="26"/>
  <c r="N32" i="26"/>
  <c r="N7" i="26" s="1"/>
  <c r="N16" i="26"/>
  <c r="N15" i="26"/>
  <c r="N13" i="26"/>
  <c r="N12" i="26"/>
  <c r="N9" i="26"/>
  <c r="N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J17" i="26" s="1"/>
  <c r="K15" i="26"/>
  <c r="I16" i="26"/>
  <c r="J16" i="26"/>
  <c r="K16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<sst xmlns="http://schemas.openxmlformats.org/spreadsheetml/2006/main" count="218" uniqueCount="56">
  <si>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</si>
  <si>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</si>
  <si>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</si>
  <si>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</si>
  <si>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</si>
  <si>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</si>
  <si>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</si>
  <si>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</si>
  <si>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</si>
  <si>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</si>
  <si>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</si>
  <si>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</si>
  <si>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</si>
  <si>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</si>
  <si>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</si>
  <si>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</si>
  <si>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</si>
  <si>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</si>
  <si>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</si>
  <si>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</si>
  <si>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</si>
  <si>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</si>
  <si>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</si>
  <si>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</si>
  <si>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</si>
  <si>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</si>
  <si>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</si>
  <si>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</si>
  <si>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</si>
  <si>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</si>
  <si>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</si>
  <si>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</si>
  <si>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</si>
  <si>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</si>
  <si>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</si>
  <si>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</si>
  <si>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</si>
  <si>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</si>
  <si>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</si>
  <si>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</si>
  <si>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</si>
  <si>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</si>
  <si>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</si>
  <si>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</si>
  <si>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</si>
  <si>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</si>
  <si>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</si>
  <si>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</si>
  <si>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</si>
  <si>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</si>
  <si>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</si>
  <si>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</si>
  <si>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</si>
  <si>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</si>
  <si>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</si>
  <si>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○発電等設備の受付状況等に関する情報（2026年4月末累計）</t>
    <rPh sb="23" eb="24">
      <t>ネン</t>
    </rPh>
    <rPh sb="25" eb="26">
      <t>ガツ</t>
    </rPh>
    <rPh sb="26" eb="27">
      <t>マツ</t>
    </rPh>
    <rPh sb="27" eb="29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</si>
</sst>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82" fontId="0" fillId="0" borderId="34" xfId="0" applyNumberFormat="1" applyBorder="1" applyAlignment="1">
      <alignment horizontal="right" vertical="center"/>
    </xf>
    <xf numFmtId="182" fontId="0" fillId="0" borderId="26" xfId="0" applyNumberFormat="1" applyBorder="1" applyAlignment="1">
      <alignment horizontal="right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181" fontId="0" fillId="0" borderId="34" xfId="0" applyNumberFormat="1" applyBorder="1" applyAlignment="1">
      <alignment horizontal="right" vertical="center"/>
    </xf>
    <xf numFmtId="181" fontId="0" fillId="0" borderId="26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S148"/>
  <sheetViews>
    <sheetView tabSelected="1" view="pageBreakPreview" zoomScale="85" zoomScaleNormal="85" zoomScaleSheetLayoutView="85" workbookViewId="0">
      <pane xSplit="5" topLeftCell="F1" activePane="topRight" state="frozen"/>
      <selection pane="topRight" activeCell="I7" sqref="I7:I8"/>
    </sheetView>
  </sheetViews>
  <sheetFormatPr defaultColWidth="9" defaultRowHeight="15" customHeight="1" outlineLevelCol="1" x14ac:dyDescent="0.45"/>
  <cols>
    <col min="1" max="1" width="2.59765625" customWidth="1"/>
    <col min="2" max="3" width="13" customWidth="1"/>
    <col min="4" max="4" width="19.09765625" customWidth="1"/>
    <col min="5" max="5" width="15.5" customWidth="1"/>
    <col min="6" max="6" width="10.59765625" style="16" customWidth="1"/>
    <col min="7" max="7" width="10.59765625" style="16" customWidth="1" outlineLevel="1"/>
    <col min="8" max="8" width="10.59765625" customWidth="1" outlineLevel="1"/>
    <col min="9" max="9" width="10.59765625" style="16" customWidth="1" outlineLevel="1"/>
    <col min="10" max="17" width="10.59765625" customWidth="1" outlineLevel="1"/>
    <col min="18" max="18" width="10.59765625" customWidth="1"/>
  </cols>
  <sheetData>
    <row r="3" spans="2:18" ht="15" customHeight="1" thickBot="1" x14ac:dyDescent="0.5">
      <c r="B3" s="12" t="s">
        <v>55</v>
      </c>
      <c r="C3" s="10"/>
      <c r="I3" s="27"/>
    </row>
    <row r="4" spans="2:18" ht="18.600000000000001" thickBot="1" x14ac:dyDescent="0.5">
      <c r="B4" s="61" t="s">
        <v>27</v>
      </c>
      <c r="C4" s="62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8">
        <v>46023</v>
      </c>
      <c r="P4" s="8">
        <v>46054</v>
      </c>
      <c r="Q4" s="8">
        <v>46082</v>
      </c>
      <c r="R4" s="8">
        <v>46113</v>
      </c>
    </row>
    <row r="5" spans="2:18" ht="15" customHeight="1" x14ac:dyDescent="0.45">
      <c r="B5" s="63" t="s">
        <v>33</v>
      </c>
      <c r="C5" s="64"/>
      <c r="D5" s="54" t="s">
        <v>54</v>
      </c>
      <c r="E5" s="52" t="s">
        <v>6</v>
      </c>
      <c r="F5" s="92">
        <f>F30</f>
        <v>175</v>
      </c>
      <c r="G5" s="75">
        <f>G30</f>
        <v>211</v>
      </c>
      <c r="H5" s="75">
        <f>H30</f>
        <v>176</v>
      </c>
      <c r="I5" s="75">
        <f t="shared" ref="I5:L5" si="0">I30</f>
        <v>168</v>
      </c>
      <c r="J5" s="31">
        <f t="shared" si="0"/>
        <v>152</v>
      </c>
      <c r="K5" s="31">
        <f t="shared" si="0"/>
        <v>146</v>
      </c>
      <c r="L5" s="42">
        <f t="shared" si="0"/>
        <v>142</v>
      </c>
      <c r="M5" s="42">
        <f t="shared" ref="M5:N5" si="1">M30</f>
        <v>130</v>
      </c>
      <c r="N5" s="42">
        <f t="shared" si="1"/>
        <v>108</v>
      </c>
      <c r="O5" s="42">
        <f t="shared" ref="O5" si="2">O30</f>
        <v>95</v>
      </c>
      <c r="P5" s="42">
        <v>113</v>
      </c>
      <c r="Q5" s="42">
        <v>114</v>
      </c>
      <c r="R5" s="42">
        <v>117</v>
      </c>
    </row>
    <row r="6" spans="2:18" ht="15" customHeight="1" x14ac:dyDescent="0.45">
      <c r="B6" s="65"/>
      <c r="C6" s="66"/>
      <c r="D6" s="55"/>
      <c r="E6" s="53"/>
      <c r="F6" s="93"/>
      <c r="G6" s="76"/>
      <c r="H6" s="76"/>
      <c r="I6" s="76"/>
      <c r="J6" s="32"/>
      <c r="K6" s="32"/>
      <c r="L6" s="43"/>
      <c r="M6" s="43"/>
      <c r="N6" s="43"/>
      <c r="O6" s="43"/>
      <c r="P6" s="43"/>
      <c r="Q6" s="43"/>
      <c r="R6" s="43"/>
    </row>
    <row r="7" spans="2:18" ht="15" customHeight="1" x14ac:dyDescent="0.45">
      <c r="B7" s="65"/>
      <c r="C7" s="66"/>
      <c r="D7" s="55"/>
      <c r="E7" s="69" t="s">
        <v>41</v>
      </c>
      <c r="F7" s="77">
        <f>F32</f>
        <v>58.154400000000003</v>
      </c>
      <c r="G7" s="79">
        <f>G32</f>
        <v>65.497600000000006</v>
      </c>
      <c r="H7" s="79">
        <f>H32</f>
        <v>58.664999999999999</v>
      </c>
      <c r="I7" s="79">
        <f t="shared" ref="I7:L7" si="3">I32</f>
        <v>58.732399999999998</v>
      </c>
      <c r="J7" s="33">
        <f t="shared" si="3"/>
        <v>53.675699999999999</v>
      </c>
      <c r="K7" s="33">
        <f t="shared" si="3"/>
        <v>41.3992</v>
      </c>
      <c r="L7" s="33">
        <f t="shared" si="3"/>
        <v>27.4786</v>
      </c>
      <c r="M7" s="33">
        <f t="shared" ref="M7:N7" si="4">M32</f>
        <v>24.3</v>
      </c>
      <c r="N7" s="33">
        <f t="shared" si="4"/>
        <v>21.023</v>
      </c>
      <c r="O7" s="33">
        <f t="shared" ref="O7" si="5">O32</f>
        <v>19.808599999999998</v>
      </c>
      <c r="P7" s="33">
        <v>21.262226000000002</v>
      </c>
      <c r="Q7" s="33">
        <v>15.688987999999998</v>
      </c>
      <c r="R7" s="33">
        <v>13.572217000000002</v>
      </c>
    </row>
    <row r="8" spans="2:18" ht="15" customHeight="1" thickBot="1" x14ac:dyDescent="0.5">
      <c r="B8" s="65"/>
      <c r="C8" s="66"/>
      <c r="D8" s="56"/>
      <c r="E8" s="70"/>
      <c r="F8" s="78"/>
      <c r="G8" s="80"/>
      <c r="H8" s="80"/>
      <c r="I8" s="80"/>
      <c r="J8" s="34"/>
      <c r="K8" s="34"/>
      <c r="L8" s="34"/>
      <c r="M8" s="34"/>
      <c r="N8" s="34"/>
      <c r="O8" s="34"/>
      <c r="P8" s="34"/>
      <c r="Q8" s="34"/>
      <c r="R8" s="34"/>
    </row>
    <row r="9" spans="2:18" ht="15" customHeight="1" x14ac:dyDescent="0.45">
      <c r="B9" s="65"/>
      <c r="C9" s="66"/>
      <c r="D9" s="54" t="s">
        <v>52</v>
      </c>
      <c r="E9" s="52" t="s">
        <v>6</v>
      </c>
      <c r="F9" s="73">
        <f>F22+F34</f>
        <v>19965</v>
      </c>
      <c r="G9" s="75">
        <f>G22+G34</f>
        <v>21880</v>
      </c>
      <c r="H9" s="75">
        <f>H22+H34</f>
        <v>21936</v>
      </c>
      <c r="I9" s="75">
        <f t="shared" ref="I9:L9" si="6">I22+I34</f>
        <v>21723</v>
      </c>
      <c r="J9" s="44">
        <f t="shared" si="6"/>
        <v>21223</v>
      </c>
      <c r="K9" s="44">
        <f t="shared" si="6"/>
        <v>21200</v>
      </c>
      <c r="L9" s="44">
        <f t="shared" si="6"/>
        <v>22847</v>
      </c>
      <c r="M9" s="44">
        <f t="shared" ref="M9:N9" si="7">M22+M34</f>
        <v>22896</v>
      </c>
      <c r="N9" s="44">
        <f t="shared" si="7"/>
        <v>22123</v>
      </c>
      <c r="O9" s="44">
        <f t="shared" ref="O9" si="8">O22+O34</f>
        <v>20343</v>
      </c>
      <c r="P9" s="44">
        <v>18964</v>
      </c>
      <c r="Q9" s="44">
        <v>18394</v>
      </c>
      <c r="R9" s="44">
        <v>18693</v>
      </c>
    </row>
    <row r="10" spans="2:18" ht="15" customHeight="1" x14ac:dyDescent="0.45">
      <c r="B10" s="65"/>
      <c r="C10" s="66"/>
      <c r="D10" s="57"/>
      <c r="E10" s="53"/>
      <c r="F10" s="74"/>
      <c r="G10" s="76"/>
      <c r="H10" s="76"/>
      <c r="I10" s="76"/>
      <c r="J10" s="45"/>
      <c r="K10" s="45"/>
      <c r="L10" s="45"/>
      <c r="M10" s="45"/>
      <c r="N10" s="45"/>
      <c r="O10" s="45"/>
      <c r="P10" s="45"/>
      <c r="Q10" s="45"/>
      <c r="R10" s="45"/>
    </row>
    <row r="11" spans="2:18" ht="15" customHeight="1" x14ac:dyDescent="0.45">
      <c r="B11" s="65"/>
      <c r="C11" s="66"/>
      <c r="D11" s="57"/>
      <c r="E11" s="59" t="s">
        <v>38</v>
      </c>
      <c r="F11" s="21">
        <f t="shared" ref="F11:H12" si="9">(F24+F36)</f>
        <v>185.81540000000001</v>
      </c>
      <c r="G11" s="22">
        <f t="shared" si="9"/>
        <v>179.07259999999999</v>
      </c>
      <c r="H11" s="22">
        <f t="shared" si="9"/>
        <v>177.60060000000001</v>
      </c>
      <c r="I11" s="22">
        <f t="shared" ref="I11:L13" si="10">I24+I36</f>
        <v>178.1942</v>
      </c>
      <c r="J11" s="26">
        <f t="shared" si="10"/>
        <v>178.6207</v>
      </c>
      <c r="K11" s="26">
        <f t="shared" si="10"/>
        <v>174.97640000000001</v>
      </c>
      <c r="L11" s="26">
        <f t="shared" si="10"/>
        <v>194.65549999999999</v>
      </c>
      <c r="M11" s="26">
        <f t="shared" ref="M11:N11" si="11">M24+M36</f>
        <v>193.29999999999998</v>
      </c>
      <c r="N11" s="26">
        <f t="shared" si="11"/>
        <v>193.75200000000001</v>
      </c>
      <c r="O11" s="26">
        <f t="shared" ref="O11" si="12">O24+O36</f>
        <v>192.73510000000002</v>
      </c>
      <c r="P11" s="26">
        <v>191.05252490000004</v>
      </c>
      <c r="Q11" s="26">
        <v>187.33711220000001</v>
      </c>
      <c r="R11" s="26">
        <v>187.02802739999998</v>
      </c>
    </row>
    <row r="12" spans="2:18" ht="15" customHeight="1" thickBot="1" x14ac:dyDescent="0.5">
      <c r="B12" s="65"/>
      <c r="C12" s="66"/>
      <c r="D12" s="58"/>
      <c r="E12" s="60"/>
      <c r="F12" s="23">
        <f t="shared" si="9"/>
        <v>166.58699999999999</v>
      </c>
      <c r="G12" s="19">
        <f t="shared" si="9"/>
        <v>178.65040000000002</v>
      </c>
      <c r="H12" s="19">
        <f t="shared" si="9"/>
        <v>158.33859990000002</v>
      </c>
      <c r="I12" s="19">
        <f t="shared" si="10"/>
        <v>158.36176140000001</v>
      </c>
      <c r="J12" s="19">
        <f t="shared" si="10"/>
        <v>158.4474543</v>
      </c>
      <c r="K12" s="19">
        <f t="shared" si="10"/>
        <v>158.4474543</v>
      </c>
      <c r="L12" s="19">
        <f t="shared" si="10"/>
        <v>184.64193999999998</v>
      </c>
      <c r="M12" s="19">
        <f t="shared" ref="M12:N12" si="13">M25+M37</f>
        <v>174.4</v>
      </c>
      <c r="N12" s="19">
        <f t="shared" si="13"/>
        <v>173.05548450000001</v>
      </c>
      <c r="O12" s="19">
        <f t="shared" ref="O12" si="14">O25+O37</f>
        <v>172.05089000000001</v>
      </c>
      <c r="P12" s="19">
        <v>171.02947980000002</v>
      </c>
      <c r="Q12" s="19">
        <v>166.7787257</v>
      </c>
      <c r="R12" s="19">
        <v>165.6554903</v>
      </c>
    </row>
    <row r="13" spans="2:18" ht="15" customHeight="1" x14ac:dyDescent="0.45">
      <c r="B13" s="65"/>
      <c r="C13" s="66"/>
      <c r="D13" s="54" t="s">
        <v>53</v>
      </c>
      <c r="E13" s="52" t="s">
        <v>6</v>
      </c>
      <c r="F13" s="73">
        <f>F26+F38</f>
        <v>606989</v>
      </c>
      <c r="G13" s="75">
        <f>G26+G38</f>
        <v>606961</v>
      </c>
      <c r="H13" s="75">
        <f>H26+H38</f>
        <v>608124</v>
      </c>
      <c r="I13" s="75">
        <f t="shared" si="10"/>
        <v>610187</v>
      </c>
      <c r="J13" s="44">
        <f t="shared" si="10"/>
        <v>611657</v>
      </c>
      <c r="K13" s="44">
        <f t="shared" si="10"/>
        <v>614289</v>
      </c>
      <c r="L13" s="44">
        <f t="shared" si="10"/>
        <v>616425</v>
      </c>
      <c r="M13" s="38">
        <f t="shared" ref="M13:N13" si="15">M26+M38</f>
        <v>618506</v>
      </c>
      <c r="N13" s="38">
        <f t="shared" si="15"/>
        <v>620152</v>
      </c>
      <c r="O13" s="38">
        <f t="shared" ref="O13" si="16">O26+O38</f>
        <v>622738</v>
      </c>
      <c r="P13" s="38">
        <v>624772</v>
      </c>
      <c r="Q13" s="38">
        <v>627194</v>
      </c>
      <c r="R13" s="44">
        <v>628836</v>
      </c>
    </row>
    <row r="14" spans="2:18" ht="15" customHeight="1" x14ac:dyDescent="0.45">
      <c r="B14" s="65"/>
      <c r="C14" s="66"/>
      <c r="D14" s="57"/>
      <c r="E14" s="53"/>
      <c r="F14" s="74"/>
      <c r="G14" s="76"/>
      <c r="H14" s="76"/>
      <c r="I14" s="76"/>
      <c r="J14" s="45"/>
      <c r="K14" s="45"/>
      <c r="L14" s="45"/>
      <c r="M14" s="39"/>
      <c r="N14" s="39"/>
      <c r="O14" s="39"/>
      <c r="P14" s="39"/>
      <c r="Q14" s="39"/>
      <c r="R14" s="45"/>
    </row>
    <row r="15" spans="2:18" ht="15" customHeight="1" x14ac:dyDescent="0.45">
      <c r="B15" s="65"/>
      <c r="C15" s="66"/>
      <c r="D15" s="57"/>
      <c r="E15" s="59" t="s">
        <v>38</v>
      </c>
      <c r="F15" s="21">
        <f t="shared" ref="F15:H16" si="17">(F28+F40)</f>
        <v>1254.9138</v>
      </c>
      <c r="G15" s="22">
        <f t="shared" si="17"/>
        <v>1257.3661999999999</v>
      </c>
      <c r="H15" s="22">
        <f t="shared" si="17"/>
        <v>1258.3834999999999</v>
      </c>
      <c r="I15" s="22">
        <f t="shared" ref="I15:L16" si="18">I28+I40</f>
        <v>1263.5094999999999</v>
      </c>
      <c r="J15" s="28">
        <f t="shared" si="18"/>
        <v>1265.0097000000001</v>
      </c>
      <c r="K15" s="28">
        <f t="shared" si="18"/>
        <v>1266.9283</v>
      </c>
      <c r="L15" s="28">
        <f t="shared" si="18"/>
        <v>1269.1089000000002</v>
      </c>
      <c r="M15" s="28">
        <f t="shared" ref="M15:N15" si="19">M28+M40</f>
        <v>1271.3</v>
      </c>
      <c r="N15" s="28">
        <f t="shared" si="19"/>
        <v>1272.4419</v>
      </c>
      <c r="O15" s="28">
        <f t="shared" ref="O15" si="20">O28+O40</f>
        <v>1274.2531899999999</v>
      </c>
      <c r="P15" s="28">
        <v>1275.4669641999999</v>
      </c>
      <c r="Q15" s="28">
        <v>1276.7668365</v>
      </c>
      <c r="R15" s="28">
        <v>1279.7267440000001</v>
      </c>
    </row>
    <row r="16" spans="2:18" ht="15" customHeight="1" x14ac:dyDescent="0.45">
      <c r="B16" s="65"/>
      <c r="C16" s="66"/>
      <c r="D16" s="57"/>
      <c r="E16" s="53"/>
      <c r="F16" s="23">
        <f t="shared" si="17"/>
        <v>483.47597999999999</v>
      </c>
      <c r="G16" s="19">
        <f t="shared" si="17"/>
        <v>484.60479729999997</v>
      </c>
      <c r="H16" s="19">
        <f t="shared" si="17"/>
        <v>486.44241</v>
      </c>
      <c r="I16" s="19">
        <f t="shared" si="18"/>
        <v>496.11105899999995</v>
      </c>
      <c r="J16" s="19">
        <f t="shared" ref="J16:O16" si="21">J29+J41</f>
        <v>630.88940000000002</v>
      </c>
      <c r="K16" s="19">
        <f t="shared" si="21"/>
        <v>645.9</v>
      </c>
      <c r="L16" s="19">
        <f t="shared" si="21"/>
        <v>638.29999999999995</v>
      </c>
      <c r="M16" s="19">
        <f t="shared" si="21"/>
        <v>638.20000000000005</v>
      </c>
      <c r="N16" s="19">
        <f t="shared" si="21"/>
        <v>638.64525779999997</v>
      </c>
      <c r="O16" s="19">
        <f t="shared" si="21"/>
        <v>640.71717180000007</v>
      </c>
      <c r="P16" s="19">
        <v>642.75937339999996</v>
      </c>
      <c r="Q16" s="19">
        <v>644.26054599999998</v>
      </c>
      <c r="R16" s="19">
        <v>650.78826240000001</v>
      </c>
    </row>
    <row r="17" spans="2:18" ht="15" customHeight="1" thickBot="1" x14ac:dyDescent="0.5">
      <c r="B17" s="67"/>
      <c r="C17" s="68"/>
      <c r="D17" s="58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  <c r="N17" s="29">
        <v>0.23127132641576795</v>
      </c>
      <c r="O17" s="29">
        <v>0.23445169880838587</v>
      </c>
      <c r="P17" s="29">
        <v>0.23867826180111426</v>
      </c>
      <c r="Q17" s="29">
        <v>0.23854825430375282</v>
      </c>
      <c r="R17" s="25">
        <v>0.23910557580720529</v>
      </c>
    </row>
    <row r="18" spans="2:18" ht="15" customHeight="1" x14ac:dyDescent="0.45">
      <c r="B18" s="63" t="s">
        <v>42</v>
      </c>
      <c r="C18" s="54" t="s">
        <v>43</v>
      </c>
      <c r="D18" s="54" t="s">
        <v>54</v>
      </c>
      <c r="E18" s="71" t="s">
        <v>6</v>
      </c>
      <c r="F18" s="77" t="s">
        <v>37</v>
      </c>
      <c r="G18" s="79" t="s">
        <v>37</v>
      </c>
      <c r="H18" s="79" t="s">
        <v>37</v>
      </c>
      <c r="I18" s="75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  <c r="N18" s="31" t="s">
        <v>44</v>
      </c>
      <c r="O18" s="31" t="s">
        <v>44</v>
      </c>
      <c r="P18" s="31" t="s">
        <v>44</v>
      </c>
      <c r="Q18" s="31" t="s">
        <v>44</v>
      </c>
      <c r="R18" s="31" t="s">
        <v>44</v>
      </c>
    </row>
    <row r="19" spans="2:18" ht="15" customHeight="1" x14ac:dyDescent="0.45">
      <c r="B19" s="65"/>
      <c r="C19" s="57"/>
      <c r="D19" s="55"/>
      <c r="E19" s="59"/>
      <c r="F19" s="78"/>
      <c r="G19" s="80"/>
      <c r="H19" s="80"/>
      <c r="I19" s="76"/>
      <c r="J19" s="32"/>
      <c r="K19" s="32"/>
      <c r="L19" s="32"/>
      <c r="M19" s="37"/>
      <c r="N19" s="37"/>
      <c r="O19" s="37"/>
      <c r="P19" s="37"/>
      <c r="Q19" s="37"/>
      <c r="R19" s="32"/>
    </row>
    <row r="20" spans="2:18" ht="15.9" customHeight="1" x14ac:dyDescent="0.45">
      <c r="B20" s="65"/>
      <c r="C20" s="57"/>
      <c r="D20" s="55"/>
      <c r="E20" s="69" t="s">
        <v>41</v>
      </c>
      <c r="F20" s="77" t="s">
        <v>44</v>
      </c>
      <c r="G20" s="79" t="s">
        <v>44</v>
      </c>
      <c r="H20" s="79" t="s">
        <v>44</v>
      </c>
      <c r="I20" s="75" t="s">
        <v>44</v>
      </c>
      <c r="J20" s="50" t="s">
        <v>44</v>
      </c>
      <c r="K20" s="50" t="s">
        <v>44</v>
      </c>
      <c r="L20" s="50" t="s">
        <v>44</v>
      </c>
      <c r="M20" s="46" t="s">
        <v>44</v>
      </c>
      <c r="N20" s="46" t="s">
        <v>44</v>
      </c>
      <c r="O20" s="46" t="s">
        <v>44</v>
      </c>
      <c r="P20" s="46" t="s">
        <v>44</v>
      </c>
      <c r="Q20" s="46" t="s">
        <v>44</v>
      </c>
      <c r="R20" s="50" t="s">
        <v>44</v>
      </c>
    </row>
    <row r="21" spans="2:18" ht="15.9" customHeight="1" thickBot="1" x14ac:dyDescent="0.5">
      <c r="B21" s="65"/>
      <c r="C21" s="57"/>
      <c r="D21" s="56"/>
      <c r="E21" s="70"/>
      <c r="F21" s="78"/>
      <c r="G21" s="80"/>
      <c r="H21" s="80"/>
      <c r="I21" s="76"/>
      <c r="J21" s="51"/>
      <c r="K21" s="51"/>
      <c r="L21" s="51"/>
      <c r="M21" s="47"/>
      <c r="N21" s="47"/>
      <c r="O21" s="47"/>
      <c r="P21" s="47"/>
      <c r="Q21" s="47"/>
      <c r="R21" s="51"/>
    </row>
    <row r="22" spans="2:18" ht="15.9" customHeight="1" x14ac:dyDescent="0.45">
      <c r="B22" s="65"/>
      <c r="C22" s="57"/>
      <c r="D22" s="54" t="s">
        <v>52</v>
      </c>
      <c r="E22" s="71" t="s">
        <v>6</v>
      </c>
      <c r="F22" s="73">
        <v>14763</v>
      </c>
      <c r="G22" s="75">
        <v>16855</v>
      </c>
      <c r="H22" s="75">
        <v>17060</v>
      </c>
      <c r="I22" s="75">
        <v>17256</v>
      </c>
      <c r="J22" s="44">
        <v>16797</v>
      </c>
      <c r="K22" s="44">
        <v>16771</v>
      </c>
      <c r="L22" s="44">
        <v>18316</v>
      </c>
      <c r="M22" s="38">
        <v>18478</v>
      </c>
      <c r="N22" s="38">
        <v>17725</v>
      </c>
      <c r="O22" s="38">
        <v>15974</v>
      </c>
      <c r="P22" s="38">
        <v>14672</v>
      </c>
      <c r="Q22" s="38">
        <v>14034</v>
      </c>
      <c r="R22" s="44">
        <v>14334</v>
      </c>
    </row>
    <row r="23" spans="2:18" ht="15.9" customHeight="1" x14ac:dyDescent="0.45">
      <c r="B23" s="65"/>
      <c r="C23" s="57"/>
      <c r="D23" s="57"/>
      <c r="E23" s="59"/>
      <c r="F23" s="74"/>
      <c r="G23" s="76"/>
      <c r="H23" s="76"/>
      <c r="I23" s="76"/>
      <c r="J23" s="45"/>
      <c r="K23" s="45"/>
      <c r="L23" s="45"/>
      <c r="M23" s="39"/>
      <c r="N23" s="39"/>
      <c r="O23" s="39"/>
      <c r="P23" s="39"/>
      <c r="Q23" s="39"/>
      <c r="R23" s="45"/>
    </row>
    <row r="24" spans="2:18" ht="15.9" customHeight="1" x14ac:dyDescent="0.45">
      <c r="B24" s="65"/>
      <c r="C24" s="57"/>
      <c r="D24" s="57"/>
      <c r="E24" s="69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  <c r="N24" s="30">
        <v>9.2970000000000006</v>
      </c>
      <c r="O24" s="30">
        <v>8.5489999999999995</v>
      </c>
      <c r="P24" s="30">
        <v>7.8492022000000068</v>
      </c>
      <c r="Q24" s="30">
        <v>7.5714280000000089</v>
      </c>
      <c r="R24" s="26">
        <v>7.8253190000000137</v>
      </c>
    </row>
    <row r="25" spans="2:18" ht="15.9" customHeight="1" thickBot="1" x14ac:dyDescent="0.5">
      <c r="B25" s="65"/>
      <c r="C25" s="57"/>
      <c r="D25" s="58"/>
      <c r="E25" s="70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  <c r="N25" s="19">
        <v>8.1797520000000112</v>
      </c>
      <c r="O25" s="19">
        <v>7.379437600000009</v>
      </c>
      <c r="P25" s="19">
        <v>6.7140916000000068</v>
      </c>
      <c r="Q25" s="19">
        <v>6.4306267000000084</v>
      </c>
      <c r="R25" s="19">
        <v>6.20181990000001</v>
      </c>
    </row>
    <row r="26" spans="2:18" ht="15.9" customHeight="1" x14ac:dyDescent="0.45">
      <c r="B26" s="65"/>
      <c r="C26" s="57"/>
      <c r="D26" s="72" t="s">
        <v>53</v>
      </c>
      <c r="E26" s="52" t="s">
        <v>6</v>
      </c>
      <c r="F26" s="73">
        <v>497015</v>
      </c>
      <c r="G26" s="75">
        <v>497020</v>
      </c>
      <c r="H26" s="75">
        <v>498153</v>
      </c>
      <c r="I26" s="75">
        <v>500145</v>
      </c>
      <c r="J26" s="44">
        <v>501650</v>
      </c>
      <c r="K26" s="44">
        <v>504242</v>
      </c>
      <c r="L26" s="44">
        <v>506417</v>
      </c>
      <c r="M26" s="38">
        <v>508567</v>
      </c>
      <c r="N26" s="38">
        <v>510422</v>
      </c>
      <c r="O26" s="38">
        <v>512694</v>
      </c>
      <c r="P26" s="38">
        <v>514775</v>
      </c>
      <c r="Q26" s="38">
        <v>517210</v>
      </c>
      <c r="R26" s="44">
        <v>518795</v>
      </c>
    </row>
    <row r="27" spans="2:18" ht="15.9" customHeight="1" x14ac:dyDescent="0.45">
      <c r="B27" s="65"/>
      <c r="C27" s="57"/>
      <c r="D27" s="55"/>
      <c r="E27" s="53"/>
      <c r="F27" s="74"/>
      <c r="G27" s="76"/>
      <c r="H27" s="76"/>
      <c r="I27" s="76"/>
      <c r="J27" s="45"/>
      <c r="K27" s="45"/>
      <c r="L27" s="45"/>
      <c r="M27" s="39"/>
      <c r="N27" s="39"/>
      <c r="O27" s="39"/>
      <c r="P27" s="39"/>
      <c r="Q27" s="39"/>
      <c r="R27" s="45"/>
    </row>
    <row r="28" spans="2:18" ht="15.9" customHeight="1" x14ac:dyDescent="0.45">
      <c r="B28" s="65"/>
      <c r="C28" s="57"/>
      <c r="D28" s="55"/>
      <c r="E28" s="59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  <c r="N28" s="30">
        <v>252.68289999999999</v>
      </c>
      <c r="O28" s="30">
        <v>253.81009</v>
      </c>
      <c r="P28" s="30">
        <v>254.92288479999996</v>
      </c>
      <c r="Q28" s="30">
        <v>256.19953509999999</v>
      </c>
      <c r="R28" s="26">
        <v>256.9920869</v>
      </c>
    </row>
    <row r="29" spans="2:18" ht="15.9" customHeight="1" thickBot="1" x14ac:dyDescent="0.5">
      <c r="B29" s="65"/>
      <c r="C29" s="58"/>
      <c r="D29" s="56"/>
      <c r="E29" s="60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  <c r="N29" s="19">
        <v>250.96758919999999</v>
      </c>
      <c r="O29" s="19">
        <v>252.23009020000003</v>
      </c>
      <c r="P29" s="19">
        <v>253.4580814</v>
      </c>
      <c r="Q29" s="19">
        <v>254.83644219999999</v>
      </c>
      <c r="R29" s="19">
        <v>255.73154050000002</v>
      </c>
    </row>
    <row r="30" spans="2:18" ht="15.9" customHeight="1" x14ac:dyDescent="0.45">
      <c r="B30" s="65"/>
      <c r="C30" s="54" t="s">
        <v>30</v>
      </c>
      <c r="D30" s="54" t="s">
        <v>54</v>
      </c>
      <c r="E30" s="71" t="s">
        <v>6</v>
      </c>
      <c r="F30" s="73">
        <v>175</v>
      </c>
      <c r="G30" s="75">
        <v>211</v>
      </c>
      <c r="H30" s="75">
        <v>176</v>
      </c>
      <c r="I30" s="75">
        <v>168</v>
      </c>
      <c r="J30" s="31">
        <v>152</v>
      </c>
      <c r="K30" s="31">
        <v>146</v>
      </c>
      <c r="L30" s="31">
        <v>142</v>
      </c>
      <c r="M30" s="31">
        <v>130</v>
      </c>
      <c r="N30" s="31">
        <v>108</v>
      </c>
      <c r="O30" s="31">
        <v>95</v>
      </c>
      <c r="P30" s="31">
        <v>113</v>
      </c>
      <c r="Q30" s="31">
        <v>114</v>
      </c>
      <c r="R30" s="31">
        <v>117</v>
      </c>
    </row>
    <row r="31" spans="2:18" ht="15.9" customHeight="1" x14ac:dyDescent="0.45">
      <c r="B31" s="65"/>
      <c r="C31" s="57"/>
      <c r="D31" s="55"/>
      <c r="E31" s="59"/>
      <c r="F31" s="74"/>
      <c r="G31" s="76"/>
      <c r="H31" s="76"/>
      <c r="I31" s="76"/>
      <c r="J31" s="32"/>
      <c r="K31" s="32"/>
      <c r="L31" s="32"/>
      <c r="M31" s="37"/>
      <c r="N31" s="37"/>
      <c r="O31" s="37"/>
      <c r="P31" s="37"/>
      <c r="Q31" s="37"/>
      <c r="R31" s="32"/>
    </row>
    <row r="32" spans="2:18" ht="15.9" customHeight="1" x14ac:dyDescent="0.45">
      <c r="B32" s="65"/>
      <c r="C32" s="57"/>
      <c r="D32" s="55"/>
      <c r="E32" s="69" t="s">
        <v>41</v>
      </c>
      <c r="F32" s="77">
        <v>58.154400000000003</v>
      </c>
      <c r="G32" s="79">
        <v>65.497600000000006</v>
      </c>
      <c r="H32" s="79">
        <v>58.664999999999999</v>
      </c>
      <c r="I32" s="79">
        <v>58.732399999999998</v>
      </c>
      <c r="J32" s="33">
        <v>53.675699999999999</v>
      </c>
      <c r="K32" s="33">
        <v>41.3992</v>
      </c>
      <c r="L32" s="33">
        <v>27.4786</v>
      </c>
      <c r="M32" s="35">
        <v>24.3</v>
      </c>
      <c r="N32" s="35">
        <f>210230/10000</f>
        <v>21.023</v>
      </c>
      <c r="O32" s="35">
        <v>19.808599999999998</v>
      </c>
      <c r="P32" s="35">
        <v>21.262226000000002</v>
      </c>
      <c r="Q32" s="35">
        <v>15.688987999999998</v>
      </c>
      <c r="R32" s="33">
        <v>13.572217000000002</v>
      </c>
    </row>
    <row r="33" spans="2:18" ht="15.9" customHeight="1" thickBot="1" x14ac:dyDescent="0.5">
      <c r="B33" s="65"/>
      <c r="C33" s="57"/>
      <c r="D33" s="56"/>
      <c r="E33" s="70"/>
      <c r="F33" s="78"/>
      <c r="G33" s="80"/>
      <c r="H33" s="80"/>
      <c r="I33" s="80"/>
      <c r="J33" s="34"/>
      <c r="K33" s="34"/>
      <c r="L33" s="34"/>
      <c r="M33" s="36"/>
      <c r="N33" s="36"/>
      <c r="O33" s="36"/>
      <c r="P33" s="36"/>
      <c r="Q33" s="36"/>
      <c r="R33" s="34"/>
    </row>
    <row r="34" spans="2:18" ht="15.9" customHeight="1" x14ac:dyDescent="0.45">
      <c r="B34" s="65"/>
      <c r="C34" s="57"/>
      <c r="D34" s="54" t="s">
        <v>52</v>
      </c>
      <c r="E34" s="71" t="s">
        <v>6</v>
      </c>
      <c r="F34" s="73">
        <v>5202</v>
      </c>
      <c r="G34" s="75">
        <v>5025</v>
      </c>
      <c r="H34" s="75">
        <v>4876</v>
      </c>
      <c r="I34" s="75">
        <v>4467</v>
      </c>
      <c r="J34" s="44">
        <v>4426</v>
      </c>
      <c r="K34" s="44">
        <v>4429</v>
      </c>
      <c r="L34" s="44">
        <v>4531</v>
      </c>
      <c r="M34" s="38">
        <v>4418</v>
      </c>
      <c r="N34" s="38">
        <v>4398</v>
      </c>
      <c r="O34" s="38">
        <v>4369</v>
      </c>
      <c r="P34" s="38">
        <v>4292</v>
      </c>
      <c r="Q34" s="38">
        <v>4360</v>
      </c>
      <c r="R34" s="44">
        <v>4359</v>
      </c>
    </row>
    <row r="35" spans="2:18" ht="15.9" customHeight="1" x14ac:dyDescent="0.45">
      <c r="B35" s="65"/>
      <c r="C35" s="57"/>
      <c r="D35" s="57"/>
      <c r="E35" s="59"/>
      <c r="F35" s="74"/>
      <c r="G35" s="76"/>
      <c r="H35" s="76"/>
      <c r="I35" s="76"/>
      <c r="J35" s="45"/>
      <c r="K35" s="45"/>
      <c r="L35" s="45"/>
      <c r="M35" s="39"/>
      <c r="N35" s="39"/>
      <c r="O35" s="39"/>
      <c r="P35" s="39"/>
      <c r="Q35" s="39"/>
      <c r="R35" s="45"/>
    </row>
    <row r="36" spans="2:18" ht="15.9" customHeight="1" x14ac:dyDescent="0.45">
      <c r="B36" s="65"/>
      <c r="C36" s="57"/>
      <c r="D36" s="57"/>
      <c r="E36" s="69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  <c r="N36" s="30">
        <v>184.45500000000001</v>
      </c>
      <c r="O36" s="30">
        <v>184.18610000000001</v>
      </c>
      <c r="P36" s="30">
        <v>183.20332270000003</v>
      </c>
      <c r="Q36" s="30">
        <v>179.76568420000001</v>
      </c>
      <c r="R36" s="26">
        <v>179.20270839999998</v>
      </c>
    </row>
    <row r="37" spans="2:18" ht="15.9" customHeight="1" thickBot="1" x14ac:dyDescent="0.5">
      <c r="B37" s="65"/>
      <c r="C37" s="57"/>
      <c r="D37" s="58"/>
      <c r="E37" s="70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  <c r="N37" s="19">
        <v>164.8757325</v>
      </c>
      <c r="O37" s="19">
        <v>164.67145239999999</v>
      </c>
      <c r="P37" s="19">
        <v>164.3153882</v>
      </c>
      <c r="Q37" s="19">
        <v>160.34809899999999</v>
      </c>
      <c r="R37" s="19">
        <v>159.45367039999999</v>
      </c>
    </row>
    <row r="38" spans="2:18" ht="15.9" customHeight="1" x14ac:dyDescent="0.45">
      <c r="B38" s="65"/>
      <c r="C38" s="57"/>
      <c r="D38" s="72" t="s">
        <v>53</v>
      </c>
      <c r="E38" s="52" t="s">
        <v>6</v>
      </c>
      <c r="F38" s="73">
        <v>109974</v>
      </c>
      <c r="G38" s="75">
        <v>109941</v>
      </c>
      <c r="H38" s="75">
        <v>109971</v>
      </c>
      <c r="I38" s="75">
        <v>110042</v>
      </c>
      <c r="J38" s="44">
        <v>110007</v>
      </c>
      <c r="K38" s="44">
        <v>110047</v>
      </c>
      <c r="L38" s="44">
        <v>110008</v>
      </c>
      <c r="M38" s="38">
        <v>109939</v>
      </c>
      <c r="N38" s="38">
        <v>109730</v>
      </c>
      <c r="O38" s="38">
        <v>110044</v>
      </c>
      <c r="P38" s="38">
        <v>109997</v>
      </c>
      <c r="Q38" s="38">
        <v>109984</v>
      </c>
      <c r="R38" s="44">
        <v>110041</v>
      </c>
    </row>
    <row r="39" spans="2:18" ht="15.9" customHeight="1" x14ac:dyDescent="0.45">
      <c r="B39" s="65"/>
      <c r="C39" s="57"/>
      <c r="D39" s="55"/>
      <c r="E39" s="53"/>
      <c r="F39" s="74"/>
      <c r="G39" s="76"/>
      <c r="H39" s="76"/>
      <c r="I39" s="76"/>
      <c r="J39" s="45"/>
      <c r="K39" s="45"/>
      <c r="L39" s="45"/>
      <c r="M39" s="39"/>
      <c r="N39" s="39"/>
      <c r="O39" s="39"/>
      <c r="P39" s="39"/>
      <c r="Q39" s="39"/>
      <c r="R39" s="45"/>
    </row>
    <row r="40" spans="2:18" ht="15.9" customHeight="1" x14ac:dyDescent="0.45">
      <c r="B40" s="65"/>
      <c r="C40" s="57"/>
      <c r="D40" s="55"/>
      <c r="E40" s="59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  <c r="N40" s="28">
        <v>1019.759</v>
      </c>
      <c r="O40" s="28">
        <v>1020.4431</v>
      </c>
      <c r="P40" s="28">
        <v>1020.5440794</v>
      </c>
      <c r="Q40" s="28">
        <v>1020.5673013999999</v>
      </c>
      <c r="R40" s="28">
        <v>1022.7346571</v>
      </c>
    </row>
    <row r="41" spans="2:18" ht="15.9" customHeight="1" thickBot="1" x14ac:dyDescent="0.5">
      <c r="B41" s="67"/>
      <c r="C41" s="58"/>
      <c r="D41" s="56"/>
      <c r="E41" s="60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  <c r="N41" s="19">
        <v>387.6776686</v>
      </c>
      <c r="O41" s="19">
        <v>388.48708160000007</v>
      </c>
      <c r="P41" s="19">
        <v>389.30129199999999</v>
      </c>
      <c r="Q41" s="19">
        <v>389.42410379999995</v>
      </c>
      <c r="R41" s="19">
        <v>395.05672190000001</v>
      </c>
    </row>
    <row r="42" spans="2:18" ht="15.9" customHeight="1" x14ac:dyDescent="0.45">
      <c r="B42" s="54" t="s">
        <v>45</v>
      </c>
      <c r="C42" s="81" t="s">
        <v>50</v>
      </c>
      <c r="D42" s="54" t="s">
        <v>54</v>
      </c>
      <c r="E42" s="52" t="s">
        <v>6</v>
      </c>
      <c r="F42" s="73">
        <v>14</v>
      </c>
      <c r="G42" s="75">
        <v>18</v>
      </c>
      <c r="H42" s="75">
        <v>15</v>
      </c>
      <c r="I42" s="75">
        <v>14</v>
      </c>
      <c r="J42" s="31">
        <v>14</v>
      </c>
      <c r="K42" s="31">
        <v>12</v>
      </c>
      <c r="L42" s="31">
        <v>13</v>
      </c>
      <c r="M42" s="31">
        <v>12</v>
      </c>
      <c r="N42" s="31">
        <v>12</v>
      </c>
      <c r="O42" s="31">
        <v>11</v>
      </c>
      <c r="P42" s="31">
        <v>10</v>
      </c>
      <c r="Q42" s="31">
        <v>9</v>
      </c>
      <c r="R42" s="31">
        <v>10</v>
      </c>
    </row>
    <row r="43" spans="2:18" ht="15.9" customHeight="1" x14ac:dyDescent="0.45">
      <c r="B43" s="57"/>
      <c r="C43" s="82"/>
      <c r="D43" s="55"/>
      <c r="E43" s="53"/>
      <c r="F43" s="74"/>
      <c r="G43" s="76"/>
      <c r="H43" s="76"/>
      <c r="I43" s="76"/>
      <c r="J43" s="32"/>
      <c r="K43" s="32"/>
      <c r="L43" s="32"/>
      <c r="M43" s="37"/>
      <c r="N43" s="37"/>
      <c r="O43" s="37"/>
      <c r="P43" s="37"/>
      <c r="Q43" s="37"/>
      <c r="R43" s="32"/>
    </row>
    <row r="44" spans="2:18" ht="15" customHeight="1" x14ac:dyDescent="0.45">
      <c r="B44" s="57"/>
      <c r="C44" s="82"/>
      <c r="D44" s="55"/>
      <c r="E44" s="69" t="s">
        <v>41</v>
      </c>
      <c r="F44" s="77">
        <v>36.700600000000001</v>
      </c>
      <c r="G44" s="79">
        <v>52.998199999999997</v>
      </c>
      <c r="H44" s="79">
        <v>41.320599999999999</v>
      </c>
      <c r="I44" s="79">
        <v>36.318600000000004</v>
      </c>
      <c r="J44" s="33">
        <v>36.318600000000004</v>
      </c>
      <c r="K44" s="33">
        <v>27.718599999999999</v>
      </c>
      <c r="L44" s="33">
        <v>31.948599999999999</v>
      </c>
      <c r="M44" s="35">
        <v>29</v>
      </c>
      <c r="N44" s="35">
        <v>29</v>
      </c>
      <c r="O44" s="35">
        <v>29.018599999999999</v>
      </c>
      <c r="P44" s="35">
        <v>24</v>
      </c>
      <c r="Q44" s="35">
        <v>23.31</v>
      </c>
      <c r="R44" s="33">
        <v>28.77</v>
      </c>
    </row>
    <row r="45" spans="2:18" ht="15" customHeight="1" thickBot="1" x14ac:dyDescent="0.5">
      <c r="B45" s="57"/>
      <c r="C45" s="82"/>
      <c r="D45" s="56"/>
      <c r="E45" s="70"/>
      <c r="F45" s="78"/>
      <c r="G45" s="80"/>
      <c r="H45" s="80"/>
      <c r="I45" s="80"/>
      <c r="J45" s="34"/>
      <c r="K45" s="34"/>
      <c r="L45" s="34"/>
      <c r="M45" s="36"/>
      <c r="N45" s="36"/>
      <c r="O45" s="36"/>
      <c r="P45" s="36"/>
      <c r="Q45" s="36"/>
      <c r="R45" s="34"/>
    </row>
    <row r="46" spans="2:18" ht="15" customHeight="1" x14ac:dyDescent="0.45">
      <c r="B46" s="57"/>
      <c r="C46" s="82"/>
      <c r="D46" s="54" t="s">
        <v>52</v>
      </c>
      <c r="E46" s="52" t="s">
        <v>6</v>
      </c>
      <c r="F46" s="73">
        <v>564</v>
      </c>
      <c r="G46" s="75">
        <v>560</v>
      </c>
      <c r="H46" s="75">
        <v>560</v>
      </c>
      <c r="I46" s="75">
        <v>547</v>
      </c>
      <c r="J46" s="31">
        <v>548</v>
      </c>
      <c r="K46" s="31">
        <v>547</v>
      </c>
      <c r="L46" s="31">
        <v>548</v>
      </c>
      <c r="M46" s="31">
        <v>545</v>
      </c>
      <c r="N46" s="31">
        <v>539</v>
      </c>
      <c r="O46" s="31">
        <v>539</v>
      </c>
      <c r="P46" s="31">
        <v>536</v>
      </c>
      <c r="Q46" s="31">
        <v>536</v>
      </c>
      <c r="R46" s="31">
        <v>535</v>
      </c>
    </row>
    <row r="47" spans="2:18" ht="15" customHeight="1" x14ac:dyDescent="0.45">
      <c r="B47" s="57"/>
      <c r="C47" s="82"/>
      <c r="D47" s="57"/>
      <c r="E47" s="53"/>
      <c r="F47" s="74"/>
      <c r="G47" s="76"/>
      <c r="H47" s="76"/>
      <c r="I47" s="76"/>
      <c r="J47" s="32"/>
      <c r="K47" s="32"/>
      <c r="L47" s="32"/>
      <c r="M47" s="37"/>
      <c r="N47" s="37"/>
      <c r="O47" s="37"/>
      <c r="P47" s="37"/>
      <c r="Q47" s="37"/>
      <c r="R47" s="32"/>
    </row>
    <row r="48" spans="2:18" ht="15" customHeight="1" x14ac:dyDescent="0.45">
      <c r="B48" s="57"/>
      <c r="C48" s="82"/>
      <c r="D48" s="57"/>
      <c r="E48" s="59" t="s">
        <v>38</v>
      </c>
      <c r="F48" s="77">
        <v>208.35069999999999</v>
      </c>
      <c r="G48" s="79">
        <v>166.6866</v>
      </c>
      <c r="H48" s="79">
        <v>166.6866</v>
      </c>
      <c r="I48" s="79">
        <v>163.83519999999999</v>
      </c>
      <c r="J48" s="33">
        <v>166.7345</v>
      </c>
      <c r="K48" s="33">
        <v>160.48519999999999</v>
      </c>
      <c r="L48" s="33">
        <v>162.20820000000001</v>
      </c>
      <c r="M48" s="35">
        <v>162.19999999999999</v>
      </c>
      <c r="N48" s="35">
        <f>1607549/10000</f>
        <v>160.75489999999999</v>
      </c>
      <c r="O48" s="35">
        <f>1607549/10000</f>
        <v>160.75489999999999</v>
      </c>
      <c r="P48" s="35">
        <v>160.55195600000002</v>
      </c>
      <c r="Q48" s="35">
        <v>160.55195600000002</v>
      </c>
      <c r="R48" s="33">
        <v>158.553956</v>
      </c>
    </row>
    <row r="49" spans="2:19" ht="15" customHeight="1" thickBot="1" x14ac:dyDescent="0.5">
      <c r="B49" s="57"/>
      <c r="C49" s="82"/>
      <c r="D49" s="58"/>
      <c r="E49" s="60"/>
      <c r="F49" s="78"/>
      <c r="G49" s="80"/>
      <c r="H49" s="80"/>
      <c r="I49" s="80"/>
      <c r="J49" s="34"/>
      <c r="K49" s="34"/>
      <c r="L49" s="34"/>
      <c r="M49" s="36"/>
      <c r="N49" s="36"/>
      <c r="O49" s="36"/>
      <c r="P49" s="36"/>
      <c r="Q49" s="36"/>
      <c r="R49" s="34"/>
    </row>
    <row r="50" spans="2:19" ht="15" customHeight="1" x14ac:dyDescent="0.45">
      <c r="B50" s="57"/>
      <c r="C50" s="82"/>
      <c r="D50" s="54" t="s">
        <v>53</v>
      </c>
      <c r="E50" s="52" t="s">
        <v>6</v>
      </c>
      <c r="F50" s="73">
        <v>210</v>
      </c>
      <c r="G50" s="75">
        <v>207</v>
      </c>
      <c r="H50" s="75">
        <v>207</v>
      </c>
      <c r="I50" s="75">
        <v>207</v>
      </c>
      <c r="J50" s="31">
        <v>205</v>
      </c>
      <c r="K50" s="31">
        <v>205</v>
      </c>
      <c r="L50" s="31">
        <v>204</v>
      </c>
      <c r="M50" s="31">
        <v>203</v>
      </c>
      <c r="N50" s="31">
        <v>202</v>
      </c>
      <c r="O50" s="31">
        <v>201</v>
      </c>
      <c r="P50" s="31">
        <v>201</v>
      </c>
      <c r="Q50" s="31">
        <v>200</v>
      </c>
      <c r="R50" s="31">
        <v>200</v>
      </c>
    </row>
    <row r="51" spans="2:19" ht="15" customHeight="1" x14ac:dyDescent="0.45">
      <c r="B51" s="57"/>
      <c r="C51" s="82"/>
      <c r="D51" s="57"/>
      <c r="E51" s="53"/>
      <c r="F51" s="74"/>
      <c r="G51" s="76"/>
      <c r="H51" s="76"/>
      <c r="I51" s="76"/>
      <c r="J51" s="32"/>
      <c r="K51" s="32"/>
      <c r="L51" s="32"/>
      <c r="M51" s="37"/>
      <c r="N51" s="37"/>
      <c r="O51" s="37"/>
      <c r="P51" s="37"/>
      <c r="Q51" s="37"/>
      <c r="R51" s="32"/>
    </row>
    <row r="52" spans="2:19" ht="15" customHeight="1" x14ac:dyDescent="0.45">
      <c r="B52" s="57"/>
      <c r="C52" s="82"/>
      <c r="D52" s="57"/>
      <c r="E52" s="59" t="s">
        <v>38</v>
      </c>
      <c r="F52" s="77">
        <v>62.846800000000002</v>
      </c>
      <c r="G52" s="79">
        <v>62.694800000000001</v>
      </c>
      <c r="H52" s="79">
        <v>62.694800000000001</v>
      </c>
      <c r="I52" s="79">
        <v>62.694800000000001</v>
      </c>
      <c r="J52" s="33">
        <v>62.690899999999999</v>
      </c>
      <c r="K52" s="33">
        <v>62.690899999999999</v>
      </c>
      <c r="L52" s="33">
        <v>62.689000000000007</v>
      </c>
      <c r="M52" s="35">
        <v>62.686999999999998</v>
      </c>
      <c r="N52" s="35">
        <v>62.685100000000006</v>
      </c>
      <c r="O52" s="35">
        <v>62.683199999999999</v>
      </c>
      <c r="P52" s="35">
        <v>62.7</v>
      </c>
      <c r="Q52" s="35">
        <v>62.653188000000014</v>
      </c>
      <c r="R52" s="33">
        <v>62.653188000000014</v>
      </c>
    </row>
    <row r="53" spans="2:19" ht="15" customHeight="1" x14ac:dyDescent="0.45">
      <c r="B53" s="57"/>
      <c r="C53" s="82"/>
      <c r="D53" s="57"/>
      <c r="E53" s="53"/>
      <c r="F53" s="78"/>
      <c r="G53" s="80"/>
      <c r="H53" s="80"/>
      <c r="I53" s="80"/>
      <c r="J53" s="34"/>
      <c r="K53" s="34"/>
      <c r="L53" s="34"/>
      <c r="M53" s="36"/>
      <c r="N53" s="36"/>
      <c r="O53" s="36"/>
      <c r="P53" s="36"/>
      <c r="Q53" s="36"/>
      <c r="R53" s="34"/>
    </row>
    <row r="54" spans="2:19" ht="15" customHeight="1" thickBot="1" x14ac:dyDescent="0.5">
      <c r="B54" s="57"/>
      <c r="C54" s="83"/>
      <c r="D54" s="58"/>
      <c r="E54" s="15" t="s">
        <v>39</v>
      </c>
      <c r="F54" s="24">
        <v>0.23966970474232585</v>
      </c>
      <c r="G54" s="25">
        <v>0.24021918883224774</v>
      </c>
      <c r="H54" s="25">
        <v>0.24021918883224774</v>
      </c>
      <c r="I54" s="25">
        <v>0.24021918883224774</v>
      </c>
      <c r="J54" s="25">
        <v>0.24023413286457854</v>
      </c>
      <c r="K54" s="25">
        <v>0.24023413286457854</v>
      </c>
      <c r="L54" s="25">
        <v>0.24021078658137798</v>
      </c>
      <c r="M54" s="29">
        <v>0.24018734346834281</v>
      </c>
      <c r="N54" s="29">
        <v>0.24016351573180875</v>
      </c>
      <c r="O54" s="29">
        <v>0.24017079536462729</v>
      </c>
      <c r="P54" s="29">
        <v>0.24017079536462729</v>
      </c>
      <c r="Q54" s="29">
        <v>0.24028577763672612</v>
      </c>
      <c r="R54" s="25">
        <v>0.24028577763672612</v>
      </c>
      <c r="S54" s="16"/>
    </row>
    <row r="55" spans="2:19" ht="15" customHeight="1" x14ac:dyDescent="0.45">
      <c r="B55" s="57"/>
      <c r="C55" s="81" t="s">
        <v>51</v>
      </c>
      <c r="D55" s="54" t="s">
        <v>54</v>
      </c>
      <c r="E55" s="52" t="s">
        <v>6</v>
      </c>
      <c r="F55" s="73">
        <v>1</v>
      </c>
      <c r="G55" s="75">
        <v>2</v>
      </c>
      <c r="H55" s="75">
        <v>1</v>
      </c>
      <c r="I55" s="75">
        <v>1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  <c r="Q55" s="31">
        <v>1</v>
      </c>
      <c r="R55" s="31">
        <v>1</v>
      </c>
    </row>
    <row r="56" spans="2:19" ht="15" customHeight="1" x14ac:dyDescent="0.45">
      <c r="B56" s="57"/>
      <c r="C56" s="82"/>
      <c r="D56" s="55"/>
      <c r="E56" s="53"/>
      <c r="F56" s="74"/>
      <c r="G56" s="76"/>
      <c r="H56" s="76"/>
      <c r="I56" s="76"/>
      <c r="J56" s="32"/>
      <c r="K56" s="32"/>
      <c r="L56" s="32"/>
      <c r="M56" s="37"/>
      <c r="N56" s="37"/>
      <c r="O56" s="37"/>
      <c r="P56" s="37"/>
      <c r="Q56" s="37"/>
      <c r="R56" s="32"/>
      <c r="S56" s="9"/>
    </row>
    <row r="57" spans="2:19" ht="15" customHeight="1" x14ac:dyDescent="0.45">
      <c r="B57" s="57"/>
      <c r="C57" s="82"/>
      <c r="D57" s="55"/>
      <c r="E57" s="69" t="s">
        <v>41</v>
      </c>
      <c r="F57" s="77">
        <v>34.36</v>
      </c>
      <c r="G57" s="79">
        <v>97.6</v>
      </c>
      <c r="H57" s="79">
        <v>34.36</v>
      </c>
      <c r="I57" s="79">
        <v>34.36</v>
      </c>
      <c r="J57" s="33">
        <v>34.36</v>
      </c>
      <c r="K57" s="33">
        <v>34.36</v>
      </c>
      <c r="L57" s="33">
        <v>34.36</v>
      </c>
      <c r="M57" s="35">
        <v>34.36</v>
      </c>
      <c r="N57" s="35">
        <v>34.36</v>
      </c>
      <c r="O57" s="35">
        <v>34.36</v>
      </c>
      <c r="P57" s="35">
        <v>34.36</v>
      </c>
      <c r="Q57" s="35">
        <v>34.36</v>
      </c>
      <c r="R57" s="33">
        <v>34.36</v>
      </c>
      <c r="S57" s="9"/>
    </row>
    <row r="58" spans="2:19" ht="15" customHeight="1" thickBot="1" x14ac:dyDescent="0.5">
      <c r="B58" s="57"/>
      <c r="C58" s="82"/>
      <c r="D58" s="56"/>
      <c r="E58" s="70"/>
      <c r="F58" s="78"/>
      <c r="G58" s="80"/>
      <c r="H58" s="80"/>
      <c r="I58" s="80"/>
      <c r="J58" s="34"/>
      <c r="K58" s="34"/>
      <c r="L58" s="34"/>
      <c r="M58" s="36"/>
      <c r="N58" s="36"/>
      <c r="O58" s="36"/>
      <c r="P58" s="36"/>
      <c r="Q58" s="36"/>
      <c r="R58" s="34"/>
    </row>
    <row r="59" spans="2:19" ht="15" customHeight="1" x14ac:dyDescent="0.45">
      <c r="B59" s="57"/>
      <c r="C59" s="82"/>
      <c r="D59" s="54" t="s">
        <v>52</v>
      </c>
      <c r="E59" s="52" t="s">
        <v>6</v>
      </c>
      <c r="F59" s="73">
        <v>20</v>
      </c>
      <c r="G59" s="75">
        <v>21</v>
      </c>
      <c r="H59" s="75">
        <v>21</v>
      </c>
      <c r="I59" s="75">
        <v>19</v>
      </c>
      <c r="J59" s="31">
        <v>19</v>
      </c>
      <c r="K59" s="31">
        <v>19</v>
      </c>
      <c r="L59" s="31">
        <v>18</v>
      </c>
      <c r="M59" s="31">
        <v>18</v>
      </c>
      <c r="N59" s="31">
        <v>18</v>
      </c>
      <c r="O59" s="31">
        <v>18</v>
      </c>
      <c r="P59" s="31">
        <v>17</v>
      </c>
      <c r="Q59" s="31">
        <v>17</v>
      </c>
      <c r="R59" s="31">
        <v>17</v>
      </c>
    </row>
    <row r="60" spans="2:19" ht="15" customHeight="1" x14ac:dyDescent="0.45">
      <c r="B60" s="57"/>
      <c r="C60" s="82"/>
      <c r="D60" s="57"/>
      <c r="E60" s="53"/>
      <c r="F60" s="74"/>
      <c r="G60" s="76"/>
      <c r="H60" s="76"/>
      <c r="I60" s="76"/>
      <c r="J60" s="32"/>
      <c r="K60" s="32"/>
      <c r="L60" s="32"/>
      <c r="M60" s="37"/>
      <c r="N60" s="37"/>
      <c r="O60" s="37"/>
      <c r="P60" s="37"/>
      <c r="Q60" s="37"/>
      <c r="R60" s="32"/>
    </row>
    <row r="61" spans="2:19" ht="15" customHeight="1" x14ac:dyDescent="0.45">
      <c r="B61" s="57"/>
      <c r="C61" s="82"/>
      <c r="D61" s="57"/>
      <c r="E61" s="59" t="s">
        <v>38</v>
      </c>
      <c r="F61" s="77">
        <v>454.31169999999997</v>
      </c>
      <c r="G61" s="79">
        <v>495.9701</v>
      </c>
      <c r="H61" s="79">
        <v>495.9701</v>
      </c>
      <c r="I61" s="79">
        <v>473.9701</v>
      </c>
      <c r="J61" s="33">
        <v>473.9701</v>
      </c>
      <c r="K61" s="33">
        <v>473.9701</v>
      </c>
      <c r="L61" s="33">
        <v>472.4701</v>
      </c>
      <c r="M61" s="35">
        <v>472.4701</v>
      </c>
      <c r="N61" s="35">
        <v>472.4701</v>
      </c>
      <c r="O61" s="35">
        <v>472.4701</v>
      </c>
      <c r="P61" s="35">
        <v>470.81819999999999</v>
      </c>
      <c r="Q61" s="35">
        <v>470.81819999999999</v>
      </c>
      <c r="R61" s="33">
        <v>470.81819999999999</v>
      </c>
    </row>
    <row r="62" spans="2:19" ht="15" customHeight="1" thickBot="1" x14ac:dyDescent="0.5">
      <c r="B62" s="57"/>
      <c r="C62" s="82"/>
      <c r="D62" s="58"/>
      <c r="E62" s="60"/>
      <c r="F62" s="78"/>
      <c r="G62" s="80"/>
      <c r="H62" s="80"/>
      <c r="I62" s="80"/>
      <c r="J62" s="34"/>
      <c r="K62" s="34"/>
      <c r="L62" s="34"/>
      <c r="M62" s="36"/>
      <c r="N62" s="36"/>
      <c r="O62" s="36"/>
      <c r="P62" s="36"/>
      <c r="Q62" s="36"/>
      <c r="R62" s="34"/>
    </row>
    <row r="63" spans="2:19" ht="15" customHeight="1" x14ac:dyDescent="0.45">
      <c r="B63" s="57"/>
      <c r="C63" s="82"/>
      <c r="D63" s="54" t="s">
        <v>53</v>
      </c>
      <c r="E63" s="52" t="s">
        <v>6</v>
      </c>
      <c r="F63" s="92">
        <v>3</v>
      </c>
      <c r="G63" s="75">
        <v>4</v>
      </c>
      <c r="H63" s="75">
        <v>4</v>
      </c>
      <c r="I63" s="75">
        <v>5</v>
      </c>
      <c r="J63" s="31">
        <v>5</v>
      </c>
      <c r="K63" s="31">
        <v>5</v>
      </c>
      <c r="L63" s="31">
        <v>5</v>
      </c>
      <c r="M63" s="31">
        <v>5</v>
      </c>
      <c r="N63" s="31">
        <v>5</v>
      </c>
      <c r="O63" s="31">
        <v>5</v>
      </c>
      <c r="P63" s="31">
        <v>5</v>
      </c>
      <c r="Q63" s="31">
        <v>5</v>
      </c>
      <c r="R63" s="31">
        <v>5</v>
      </c>
    </row>
    <row r="64" spans="2:19" ht="15" customHeight="1" x14ac:dyDescent="0.45">
      <c r="B64" s="57"/>
      <c r="C64" s="82"/>
      <c r="D64" s="57"/>
      <c r="E64" s="53"/>
      <c r="F64" s="93"/>
      <c r="G64" s="76"/>
      <c r="H64" s="76"/>
      <c r="I64" s="76"/>
      <c r="J64" s="32"/>
      <c r="K64" s="32"/>
      <c r="L64" s="32"/>
      <c r="M64" s="32"/>
      <c r="N64" s="32"/>
      <c r="O64" s="32"/>
      <c r="P64" s="37"/>
      <c r="Q64" s="37"/>
      <c r="R64" s="32"/>
    </row>
    <row r="65" spans="2:18" ht="15" customHeight="1" x14ac:dyDescent="0.45">
      <c r="B65" s="57"/>
      <c r="C65" s="82"/>
      <c r="D65" s="57"/>
      <c r="E65" s="59" t="s">
        <v>38</v>
      </c>
      <c r="F65" s="88">
        <v>2.1509</v>
      </c>
      <c r="G65" s="79">
        <v>18.1509</v>
      </c>
      <c r="H65" s="79">
        <v>18.1509</v>
      </c>
      <c r="I65" s="79">
        <v>24.1509</v>
      </c>
      <c r="J65" s="33">
        <v>24.1509</v>
      </c>
      <c r="K65" s="33">
        <v>24.1509</v>
      </c>
      <c r="L65" s="33">
        <v>24.1509</v>
      </c>
      <c r="M65" s="35">
        <v>24.1509</v>
      </c>
      <c r="N65" s="35">
        <v>24.1509</v>
      </c>
      <c r="O65" s="35">
        <v>24.1509</v>
      </c>
      <c r="P65" s="35">
        <v>24.2</v>
      </c>
      <c r="Q65" s="35">
        <v>24.1509</v>
      </c>
      <c r="R65" s="33">
        <v>24.1509</v>
      </c>
    </row>
    <row r="66" spans="2:18" ht="15" customHeight="1" x14ac:dyDescent="0.45">
      <c r="B66" s="57"/>
      <c r="C66" s="82"/>
      <c r="D66" s="57"/>
      <c r="E66" s="53"/>
      <c r="F66" s="89"/>
      <c r="G66" s="80"/>
      <c r="H66" s="80"/>
      <c r="I66" s="80"/>
      <c r="J66" s="34"/>
      <c r="K66" s="34"/>
      <c r="L66" s="34"/>
      <c r="M66" s="36"/>
      <c r="N66" s="36"/>
      <c r="O66" s="36"/>
      <c r="P66" s="36"/>
      <c r="Q66" s="36"/>
      <c r="R66" s="34"/>
    </row>
    <row r="67" spans="2:18" ht="15" customHeight="1" thickBot="1" x14ac:dyDescent="0.5">
      <c r="B67" s="58"/>
      <c r="C67" s="83"/>
      <c r="D67" s="58"/>
      <c r="E67" s="15" t="s">
        <v>39</v>
      </c>
      <c r="F67" s="24">
        <v>0.13947649821005159</v>
      </c>
      <c r="G67" s="25">
        <v>1.6528106044328379E-2</v>
      </c>
      <c r="H67" s="25">
        <v>1.6528106044328379E-2</v>
      </c>
      <c r="I67" s="25">
        <v>1.2421897320596748E-2</v>
      </c>
      <c r="J67" s="25">
        <v>1.2421897320596748E-2</v>
      </c>
      <c r="K67" s="25">
        <v>1.2421897320596748E-2</v>
      </c>
      <c r="L67" s="25">
        <v>1.2421897320596748E-2</v>
      </c>
      <c r="M67" s="29">
        <v>1.2421897320596748E-2</v>
      </c>
      <c r="N67" s="29">
        <v>1.2421897320596748E-2</v>
      </c>
      <c r="O67" s="29">
        <v>8.0821004600242635E-2</v>
      </c>
      <c r="P67" s="29">
        <v>8.0821004600242635E-2</v>
      </c>
      <c r="Q67" s="29">
        <v>0.99176014144400404</v>
      </c>
      <c r="R67" s="25">
        <v>0.99176014144400404</v>
      </c>
    </row>
    <row r="68" spans="2:18" ht="15" customHeight="1" x14ac:dyDescent="0.45">
      <c r="B68" s="90" t="s">
        <v>32</v>
      </c>
      <c r="C68" s="91"/>
      <c r="D68" s="54" t="s">
        <v>54</v>
      </c>
      <c r="E68" s="52" t="s">
        <v>6</v>
      </c>
      <c r="F68" s="73">
        <v>20</v>
      </c>
      <c r="G68" s="75">
        <v>22</v>
      </c>
      <c r="H68" s="75">
        <v>15</v>
      </c>
      <c r="I68" s="75">
        <v>14</v>
      </c>
      <c r="J68" s="31">
        <v>10</v>
      </c>
      <c r="K68" s="31">
        <v>7</v>
      </c>
      <c r="L68" s="31">
        <v>5</v>
      </c>
      <c r="M68" s="31">
        <v>4</v>
      </c>
      <c r="N68" s="31">
        <v>3</v>
      </c>
      <c r="O68" s="31">
        <v>3</v>
      </c>
      <c r="P68" s="31">
        <v>4</v>
      </c>
      <c r="Q68" s="31">
        <v>5</v>
      </c>
      <c r="R68" s="31">
        <v>4</v>
      </c>
    </row>
    <row r="69" spans="2:18" ht="15" customHeight="1" x14ac:dyDescent="0.45">
      <c r="B69" s="86"/>
      <c r="C69" s="87"/>
      <c r="D69" s="55"/>
      <c r="E69" s="53"/>
      <c r="F69" s="74"/>
      <c r="G69" s="76"/>
      <c r="H69" s="76"/>
      <c r="I69" s="76"/>
      <c r="J69" s="32"/>
      <c r="K69" s="32"/>
      <c r="L69" s="32"/>
      <c r="M69" s="37"/>
      <c r="N69" s="37"/>
      <c r="O69" s="37"/>
      <c r="P69" s="37"/>
      <c r="Q69" s="37"/>
      <c r="R69" s="32"/>
    </row>
    <row r="70" spans="2:18" ht="15" customHeight="1" x14ac:dyDescent="0.45">
      <c r="B70" s="86"/>
      <c r="C70" s="87"/>
      <c r="D70" s="55"/>
      <c r="E70" s="69" t="s">
        <v>41</v>
      </c>
      <c r="F70" s="77">
        <v>7.8777999999999997</v>
      </c>
      <c r="G70" s="79">
        <v>9.1574000000000009</v>
      </c>
      <c r="H70" s="79">
        <v>5.3746</v>
      </c>
      <c r="I70" s="79">
        <v>4.4055999999999997</v>
      </c>
      <c r="J70" s="33">
        <v>2.9007000000000001</v>
      </c>
      <c r="K70" s="33">
        <v>2.1356999999999999</v>
      </c>
      <c r="L70" s="33">
        <v>1.1357999999999999</v>
      </c>
      <c r="M70" s="35">
        <v>0.9</v>
      </c>
      <c r="N70" s="35">
        <f>8260/10000</f>
        <v>0.82599999999999996</v>
      </c>
      <c r="O70" s="35">
        <f>8260/10000</f>
        <v>0.82599999999999996</v>
      </c>
      <c r="P70" s="35">
        <v>0.91600000000000004</v>
      </c>
      <c r="Q70" s="35">
        <v>0.98699999999999999</v>
      </c>
      <c r="R70" s="33">
        <v>0.36199999999999999</v>
      </c>
    </row>
    <row r="71" spans="2:18" ht="15" customHeight="1" thickBot="1" x14ac:dyDescent="0.5">
      <c r="B71" s="86"/>
      <c r="C71" s="87"/>
      <c r="D71" s="56"/>
      <c r="E71" s="70"/>
      <c r="F71" s="78"/>
      <c r="G71" s="80"/>
      <c r="H71" s="80"/>
      <c r="I71" s="80"/>
      <c r="J71" s="34"/>
      <c r="K71" s="34"/>
      <c r="L71" s="34"/>
      <c r="M71" s="36"/>
      <c r="N71" s="36"/>
      <c r="O71" s="36"/>
      <c r="P71" s="36"/>
      <c r="Q71" s="36"/>
      <c r="R71" s="34"/>
    </row>
    <row r="72" spans="2:18" ht="15" customHeight="1" x14ac:dyDescent="0.45">
      <c r="B72" s="86"/>
      <c r="C72" s="87"/>
      <c r="D72" s="54" t="s">
        <v>52</v>
      </c>
      <c r="E72" s="52" t="s">
        <v>6</v>
      </c>
      <c r="F72" s="73">
        <v>93</v>
      </c>
      <c r="G72" s="75">
        <v>92</v>
      </c>
      <c r="H72" s="75">
        <v>87</v>
      </c>
      <c r="I72" s="75">
        <v>84</v>
      </c>
      <c r="J72" s="31">
        <v>84</v>
      </c>
      <c r="K72" s="31">
        <v>77</v>
      </c>
      <c r="L72" s="31">
        <v>75</v>
      </c>
      <c r="M72" s="31">
        <v>72</v>
      </c>
      <c r="N72" s="31">
        <v>72</v>
      </c>
      <c r="O72" s="31">
        <v>70</v>
      </c>
      <c r="P72" s="31">
        <v>69</v>
      </c>
      <c r="Q72" s="31">
        <v>70</v>
      </c>
      <c r="R72" s="31">
        <v>70</v>
      </c>
    </row>
    <row r="73" spans="2:18" ht="15" customHeight="1" x14ac:dyDescent="0.45">
      <c r="B73" s="86"/>
      <c r="C73" s="87"/>
      <c r="D73" s="57"/>
      <c r="E73" s="53"/>
      <c r="F73" s="74"/>
      <c r="G73" s="76"/>
      <c r="H73" s="76"/>
      <c r="I73" s="76"/>
      <c r="J73" s="32"/>
      <c r="K73" s="32"/>
      <c r="L73" s="32"/>
      <c r="M73" s="37"/>
      <c r="N73" s="37"/>
      <c r="O73" s="37"/>
      <c r="P73" s="37"/>
      <c r="Q73" s="37"/>
      <c r="R73" s="32"/>
    </row>
    <row r="74" spans="2:18" ht="15" customHeight="1" x14ac:dyDescent="0.45">
      <c r="B74" s="86"/>
      <c r="C74" s="87"/>
      <c r="D74" s="57"/>
      <c r="E74" s="59" t="s">
        <v>38</v>
      </c>
      <c r="F74" s="77">
        <v>38.0869</v>
      </c>
      <c r="G74" s="79">
        <v>37.372700000000002</v>
      </c>
      <c r="H74" s="79">
        <v>38.188600000000001</v>
      </c>
      <c r="I74" s="79">
        <v>36.58</v>
      </c>
      <c r="J74" s="33">
        <v>36.58</v>
      </c>
      <c r="K74" s="33">
        <v>36.5227</v>
      </c>
      <c r="L74" s="33">
        <v>36.885599999999997</v>
      </c>
      <c r="M74" s="35">
        <v>36.6</v>
      </c>
      <c r="N74" s="35">
        <f>365099/10000</f>
        <v>36.509900000000002</v>
      </c>
      <c r="O74" s="35">
        <f>358781/10000</f>
        <v>35.878100000000003</v>
      </c>
      <c r="P74" s="35">
        <v>35.341068</v>
      </c>
      <c r="Q74" s="35">
        <v>35.508967999999996</v>
      </c>
      <c r="R74" s="33">
        <v>35.508967999999996</v>
      </c>
    </row>
    <row r="75" spans="2:18" ht="15" customHeight="1" thickBot="1" x14ac:dyDescent="0.5">
      <c r="B75" s="86"/>
      <c r="C75" s="87"/>
      <c r="D75" s="58"/>
      <c r="E75" s="60"/>
      <c r="F75" s="78"/>
      <c r="G75" s="80"/>
      <c r="H75" s="80"/>
      <c r="I75" s="80"/>
      <c r="J75" s="34"/>
      <c r="K75" s="34"/>
      <c r="L75" s="34"/>
      <c r="M75" s="36"/>
      <c r="N75" s="36"/>
      <c r="O75" s="36"/>
      <c r="P75" s="36"/>
      <c r="Q75" s="36"/>
      <c r="R75" s="34"/>
    </row>
    <row r="76" spans="2:18" ht="15" customHeight="1" x14ac:dyDescent="0.45">
      <c r="B76" s="86"/>
      <c r="C76" s="87"/>
      <c r="D76" s="54" t="s">
        <v>53</v>
      </c>
      <c r="E76" s="52" t="s">
        <v>6</v>
      </c>
      <c r="F76" s="73">
        <v>135</v>
      </c>
      <c r="G76" s="75">
        <v>135</v>
      </c>
      <c r="H76" s="75">
        <v>136</v>
      </c>
      <c r="I76" s="75">
        <v>137</v>
      </c>
      <c r="J76" s="31">
        <v>137</v>
      </c>
      <c r="K76" s="31">
        <v>137</v>
      </c>
      <c r="L76" s="31">
        <v>145</v>
      </c>
      <c r="M76" s="31">
        <v>146</v>
      </c>
      <c r="N76" s="31">
        <v>147</v>
      </c>
      <c r="O76" s="31">
        <v>148</v>
      </c>
      <c r="P76" s="31">
        <v>149</v>
      </c>
      <c r="Q76" s="31">
        <v>147</v>
      </c>
      <c r="R76" s="31">
        <v>149</v>
      </c>
    </row>
    <row r="77" spans="2:18" ht="15" customHeight="1" x14ac:dyDescent="0.45">
      <c r="B77" s="86"/>
      <c r="C77" s="87"/>
      <c r="D77" s="57"/>
      <c r="E77" s="53"/>
      <c r="F77" s="74"/>
      <c r="G77" s="76"/>
      <c r="H77" s="76"/>
      <c r="I77" s="76"/>
      <c r="J77" s="32"/>
      <c r="K77" s="32"/>
      <c r="L77" s="32"/>
      <c r="M77" s="37"/>
      <c r="N77" s="37"/>
      <c r="O77" s="37"/>
      <c r="P77" s="37"/>
      <c r="Q77" s="37"/>
      <c r="R77" s="32"/>
    </row>
    <row r="78" spans="2:18" ht="15" customHeight="1" x14ac:dyDescent="0.45">
      <c r="B78" s="86"/>
      <c r="C78" s="87"/>
      <c r="D78" s="57"/>
      <c r="E78" s="59" t="s">
        <v>38</v>
      </c>
      <c r="F78" s="77">
        <v>177.77780000000001</v>
      </c>
      <c r="G78" s="79">
        <v>177.6934</v>
      </c>
      <c r="H78" s="79">
        <v>177.6934</v>
      </c>
      <c r="I78" s="79">
        <v>177.83070000000001</v>
      </c>
      <c r="J78" s="33">
        <v>178.04849999999999</v>
      </c>
      <c r="K78" s="33">
        <v>177.33070000000001</v>
      </c>
      <c r="L78" s="33">
        <v>177.61009999999999</v>
      </c>
      <c r="M78" s="35">
        <v>177.7</v>
      </c>
      <c r="N78" s="35">
        <f>1779449/10000</f>
        <v>177.94489999999999</v>
      </c>
      <c r="O78" s="35">
        <f>1784185/10000</f>
        <v>178.41849999999999</v>
      </c>
      <c r="P78" s="35">
        <v>179.36847000000003</v>
      </c>
      <c r="Q78" s="35">
        <v>179.262</v>
      </c>
      <c r="R78" s="33">
        <v>179.65799999999999</v>
      </c>
    </row>
    <row r="79" spans="2:18" ht="15" customHeight="1" x14ac:dyDescent="0.45">
      <c r="B79" s="86"/>
      <c r="C79" s="87"/>
      <c r="D79" s="57"/>
      <c r="E79" s="53"/>
      <c r="F79" s="78"/>
      <c r="G79" s="80"/>
      <c r="H79" s="80"/>
      <c r="I79" s="80"/>
      <c r="J79" s="34"/>
      <c r="K79" s="34"/>
      <c r="L79" s="34"/>
      <c r="M79" s="36"/>
      <c r="N79" s="36"/>
      <c r="O79" s="36"/>
      <c r="P79" s="36"/>
      <c r="Q79" s="36"/>
      <c r="R79" s="34"/>
    </row>
    <row r="80" spans="2:18" ht="15" customHeight="1" thickBot="1" x14ac:dyDescent="0.5">
      <c r="B80" s="86"/>
      <c r="C80" s="87"/>
      <c r="D80" s="58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  <c r="N80" s="29">
        <v>0.25917432868264279</v>
      </c>
      <c r="O80" s="29">
        <v>0.25848635323767694</v>
      </c>
      <c r="P80" s="29">
        <v>0.25746782586705452</v>
      </c>
      <c r="Q80" s="29">
        <v>0.25762074505472438</v>
      </c>
      <c r="R80" s="25">
        <v>0.25901106546883523</v>
      </c>
    </row>
    <row r="81" spans="2:18" ht="15" customHeight="1" x14ac:dyDescent="0.45">
      <c r="B81" s="84" t="s">
        <v>34</v>
      </c>
      <c r="C81" s="85"/>
      <c r="D81" s="54" t="s">
        <v>54</v>
      </c>
      <c r="E81" s="52" t="s">
        <v>6</v>
      </c>
      <c r="F81" s="73">
        <v>17</v>
      </c>
      <c r="G81" s="75">
        <v>19</v>
      </c>
      <c r="H81" s="75">
        <v>16</v>
      </c>
      <c r="I81" s="75">
        <v>16</v>
      </c>
      <c r="J81" s="31">
        <v>15</v>
      </c>
      <c r="K81" s="31">
        <v>16</v>
      </c>
      <c r="L81" s="31">
        <v>16</v>
      </c>
      <c r="M81" s="31">
        <v>13</v>
      </c>
      <c r="N81" s="31">
        <v>12</v>
      </c>
      <c r="O81" s="31">
        <v>11</v>
      </c>
      <c r="P81" s="31">
        <v>12</v>
      </c>
      <c r="Q81" s="31">
        <v>10</v>
      </c>
      <c r="R81" s="31">
        <v>10</v>
      </c>
    </row>
    <row r="82" spans="2:18" ht="15" customHeight="1" x14ac:dyDescent="0.45">
      <c r="B82" s="86"/>
      <c r="C82" s="87"/>
      <c r="D82" s="55"/>
      <c r="E82" s="53"/>
      <c r="F82" s="74"/>
      <c r="G82" s="76"/>
      <c r="H82" s="76"/>
      <c r="I82" s="76"/>
      <c r="J82" s="32"/>
      <c r="K82" s="32"/>
      <c r="L82" s="32"/>
      <c r="M82" s="37"/>
      <c r="N82" s="37"/>
      <c r="O82" s="37"/>
      <c r="P82" s="37"/>
      <c r="Q82" s="37"/>
      <c r="R82" s="32"/>
    </row>
    <row r="83" spans="2:18" ht="15" customHeight="1" x14ac:dyDescent="0.45">
      <c r="B83" s="86"/>
      <c r="C83" s="87"/>
      <c r="D83" s="55"/>
      <c r="E83" s="69" t="s">
        <v>41</v>
      </c>
      <c r="F83" s="77">
        <v>1.2617</v>
      </c>
      <c r="G83" s="79">
        <v>1.1511</v>
      </c>
      <c r="H83" s="79">
        <v>0.98729999999999996</v>
      </c>
      <c r="I83" s="79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35">
        <v>0.5</v>
      </c>
      <c r="N83" s="35">
        <f>4944/10000</f>
        <v>0.49440000000000001</v>
      </c>
      <c r="O83" s="35">
        <f>4444/10000</f>
        <v>0.44440000000000002</v>
      </c>
      <c r="P83" s="35">
        <v>0.42018999999999995</v>
      </c>
      <c r="Q83" s="35">
        <v>0.39319999999999999</v>
      </c>
      <c r="R83" s="33">
        <v>0.84299999999999997</v>
      </c>
    </row>
    <row r="84" spans="2:18" ht="15" customHeight="1" thickBot="1" x14ac:dyDescent="0.5">
      <c r="B84" s="86"/>
      <c r="C84" s="87"/>
      <c r="D84" s="56"/>
      <c r="E84" s="70"/>
      <c r="F84" s="78"/>
      <c r="G84" s="80"/>
      <c r="H84" s="80"/>
      <c r="I84" s="80"/>
      <c r="J84" s="34"/>
      <c r="K84" s="34"/>
      <c r="L84" s="34"/>
      <c r="M84" s="36"/>
      <c r="N84" s="36"/>
      <c r="O84" s="36"/>
      <c r="P84" s="36"/>
      <c r="Q84" s="36"/>
      <c r="R84" s="34"/>
    </row>
    <row r="85" spans="2:18" ht="15" customHeight="1" x14ac:dyDescent="0.45">
      <c r="B85" s="86"/>
      <c r="C85" s="87"/>
      <c r="D85" s="54" t="s">
        <v>52</v>
      </c>
      <c r="E85" s="52" t="s">
        <v>6</v>
      </c>
      <c r="F85" s="73">
        <v>72</v>
      </c>
      <c r="G85" s="75">
        <v>72</v>
      </c>
      <c r="H85" s="75">
        <v>71</v>
      </c>
      <c r="I85" s="75">
        <v>70</v>
      </c>
      <c r="J85" s="31">
        <v>69</v>
      </c>
      <c r="K85" s="31">
        <v>69</v>
      </c>
      <c r="L85" s="31">
        <v>69</v>
      </c>
      <c r="M85" s="31">
        <v>68</v>
      </c>
      <c r="N85" s="31">
        <v>68</v>
      </c>
      <c r="O85" s="31">
        <v>69</v>
      </c>
      <c r="P85" s="31">
        <v>78</v>
      </c>
      <c r="Q85" s="31">
        <v>80</v>
      </c>
      <c r="R85" s="31">
        <v>81</v>
      </c>
    </row>
    <row r="86" spans="2:18" ht="15" customHeight="1" x14ac:dyDescent="0.45">
      <c r="B86" s="86"/>
      <c r="C86" s="87"/>
      <c r="D86" s="57"/>
      <c r="E86" s="53"/>
      <c r="F86" s="74"/>
      <c r="G86" s="76"/>
      <c r="H86" s="76"/>
      <c r="I86" s="76"/>
      <c r="J86" s="32"/>
      <c r="K86" s="32"/>
      <c r="L86" s="32"/>
      <c r="M86" s="37"/>
      <c r="N86" s="37"/>
      <c r="O86" s="37"/>
      <c r="P86" s="37"/>
      <c r="Q86" s="37"/>
      <c r="R86" s="32"/>
    </row>
    <row r="87" spans="2:18" ht="15" customHeight="1" x14ac:dyDescent="0.45">
      <c r="B87" s="86"/>
      <c r="C87" s="87"/>
      <c r="D87" s="57"/>
      <c r="E87" s="59" t="s">
        <v>38</v>
      </c>
      <c r="F87" s="77">
        <v>17.7684</v>
      </c>
      <c r="G87" s="79">
        <v>18.033899999999999</v>
      </c>
      <c r="H87" s="79">
        <v>17.413900000000002</v>
      </c>
      <c r="I87" s="79">
        <v>17.4148</v>
      </c>
      <c r="J87" s="33">
        <v>17.4099</v>
      </c>
      <c r="K87" s="33">
        <v>17.4099</v>
      </c>
      <c r="L87" s="33">
        <v>17.4099</v>
      </c>
      <c r="M87" s="35">
        <v>17.4099</v>
      </c>
      <c r="N87" s="35">
        <v>17.4099</v>
      </c>
      <c r="O87" s="35">
        <v>17.358799999999999</v>
      </c>
      <c r="P87" s="35">
        <v>17.468840000000004</v>
      </c>
      <c r="Q87" s="35">
        <v>17.495830000000002</v>
      </c>
      <c r="R87" s="33">
        <v>17.545830000000002</v>
      </c>
    </row>
    <row r="88" spans="2:18" ht="15" customHeight="1" thickBot="1" x14ac:dyDescent="0.5">
      <c r="B88" s="86"/>
      <c r="C88" s="87"/>
      <c r="D88" s="58"/>
      <c r="E88" s="60"/>
      <c r="F88" s="78"/>
      <c r="G88" s="80"/>
      <c r="H88" s="80"/>
      <c r="I88" s="80"/>
      <c r="J88" s="34"/>
      <c r="K88" s="34"/>
      <c r="L88" s="34"/>
      <c r="M88" s="36"/>
      <c r="N88" s="36"/>
      <c r="O88" s="36"/>
      <c r="P88" s="36"/>
      <c r="Q88" s="36"/>
      <c r="R88" s="34"/>
    </row>
    <row r="89" spans="2:18" ht="15" customHeight="1" x14ac:dyDescent="0.45">
      <c r="B89" s="86"/>
      <c r="C89" s="87"/>
      <c r="D89" s="54" t="s">
        <v>53</v>
      </c>
      <c r="E89" s="52" t="s">
        <v>6</v>
      </c>
      <c r="F89" s="73">
        <v>301</v>
      </c>
      <c r="G89" s="75">
        <v>301</v>
      </c>
      <c r="H89" s="75">
        <v>302</v>
      </c>
      <c r="I89" s="75">
        <v>302</v>
      </c>
      <c r="J89" s="31">
        <v>302</v>
      </c>
      <c r="K89" s="31">
        <v>302</v>
      </c>
      <c r="L89" s="31">
        <v>302</v>
      </c>
      <c r="M89" s="31">
        <v>302</v>
      </c>
      <c r="N89" s="31">
        <v>303</v>
      </c>
      <c r="O89" s="31">
        <v>302</v>
      </c>
      <c r="P89" s="31">
        <v>302</v>
      </c>
      <c r="Q89" s="31">
        <v>304</v>
      </c>
      <c r="R89" s="31">
        <v>303</v>
      </c>
    </row>
    <row r="90" spans="2:18" ht="15" customHeight="1" x14ac:dyDescent="0.45">
      <c r="B90" s="86"/>
      <c r="C90" s="87"/>
      <c r="D90" s="57"/>
      <c r="E90" s="53"/>
      <c r="F90" s="74"/>
      <c r="G90" s="76"/>
      <c r="H90" s="76"/>
      <c r="I90" s="76"/>
      <c r="J90" s="32"/>
      <c r="K90" s="32"/>
      <c r="L90" s="32"/>
      <c r="M90" s="37"/>
      <c r="N90" s="37"/>
      <c r="O90" s="37"/>
      <c r="P90" s="37"/>
      <c r="Q90" s="37"/>
      <c r="R90" s="32"/>
    </row>
    <row r="91" spans="2:18" ht="15" customHeight="1" x14ac:dyDescent="0.45">
      <c r="B91" s="86"/>
      <c r="C91" s="87"/>
      <c r="D91" s="57"/>
      <c r="E91" s="59" t="s">
        <v>38</v>
      </c>
      <c r="F91" s="77">
        <v>182.7689</v>
      </c>
      <c r="G91" s="79">
        <v>182.74379999999999</v>
      </c>
      <c r="H91" s="79">
        <v>182.76439999999999</v>
      </c>
      <c r="I91" s="79">
        <v>182.76439999999999</v>
      </c>
      <c r="J91" s="33">
        <v>182.7696</v>
      </c>
      <c r="K91" s="33">
        <v>182.76570000000001</v>
      </c>
      <c r="L91" s="33">
        <v>182.76570000000001</v>
      </c>
      <c r="M91" s="35">
        <v>182.76570000000001</v>
      </c>
      <c r="N91" s="35">
        <v>182.76570000000001</v>
      </c>
      <c r="O91" s="35">
        <v>182.32570000000001</v>
      </c>
      <c r="P91" s="35">
        <v>182.32573599999998</v>
      </c>
      <c r="Q91" s="35">
        <v>183.31261599999999</v>
      </c>
      <c r="R91" s="33">
        <v>183.455116</v>
      </c>
    </row>
    <row r="92" spans="2:18" ht="15" customHeight="1" x14ac:dyDescent="0.45">
      <c r="B92" s="86"/>
      <c r="C92" s="87"/>
      <c r="D92" s="57"/>
      <c r="E92" s="53"/>
      <c r="F92" s="78"/>
      <c r="G92" s="80"/>
      <c r="H92" s="80"/>
      <c r="I92" s="80"/>
      <c r="J92" s="34"/>
      <c r="K92" s="34"/>
      <c r="L92" s="34"/>
      <c r="M92" s="36"/>
      <c r="N92" s="36"/>
      <c r="O92" s="36"/>
      <c r="P92" s="36"/>
      <c r="Q92" s="36"/>
      <c r="R92" s="34"/>
    </row>
    <row r="93" spans="2:18" ht="15" customHeight="1" thickBot="1" x14ac:dyDescent="0.5">
      <c r="B93" s="86"/>
      <c r="C93" s="87"/>
      <c r="D93" s="58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  <c r="N93" s="29">
        <v>4.3146936213961373E-2</v>
      </c>
      <c r="O93" s="29">
        <v>4.325105261058703E-2</v>
      </c>
      <c r="P93" s="29">
        <v>4.3251052610587003E-2</v>
      </c>
      <c r="Q93" s="29">
        <v>4.3039372696530617E-2</v>
      </c>
      <c r="R93" s="25">
        <v>4.8331494881832547E-2</v>
      </c>
    </row>
    <row r="94" spans="2:18" ht="15" customHeight="1" x14ac:dyDescent="0.45">
      <c r="B94" s="84" t="s">
        <v>46</v>
      </c>
      <c r="C94" s="85"/>
      <c r="D94" s="54" t="s">
        <v>54</v>
      </c>
      <c r="E94" s="52" t="s">
        <v>6</v>
      </c>
      <c r="F94" s="73">
        <v>11</v>
      </c>
      <c r="G94" s="75">
        <v>13</v>
      </c>
      <c r="H94" s="75">
        <v>13</v>
      </c>
      <c r="I94" s="75">
        <v>13</v>
      </c>
      <c r="J94" s="31">
        <v>13</v>
      </c>
      <c r="K94" s="31">
        <v>14</v>
      </c>
      <c r="L94" s="31">
        <v>15</v>
      </c>
      <c r="M94" s="31">
        <v>15</v>
      </c>
      <c r="N94" s="31">
        <v>14</v>
      </c>
      <c r="O94" s="31">
        <v>15</v>
      </c>
      <c r="P94" s="31">
        <v>14</v>
      </c>
      <c r="Q94" s="31">
        <v>14</v>
      </c>
      <c r="R94" s="31">
        <v>16</v>
      </c>
    </row>
    <row r="95" spans="2:18" ht="15" customHeight="1" x14ac:dyDescent="0.45">
      <c r="B95" s="86"/>
      <c r="C95" s="87"/>
      <c r="D95" s="55"/>
      <c r="E95" s="53"/>
      <c r="F95" s="74"/>
      <c r="G95" s="76"/>
      <c r="H95" s="76"/>
      <c r="I95" s="76"/>
      <c r="J95" s="32"/>
      <c r="K95" s="32"/>
      <c r="L95" s="32"/>
      <c r="M95" s="37"/>
      <c r="N95" s="37"/>
      <c r="O95" s="37"/>
      <c r="P95" s="37"/>
      <c r="Q95" s="37"/>
      <c r="R95" s="32"/>
    </row>
    <row r="96" spans="2:18" ht="15" customHeight="1" x14ac:dyDescent="0.45">
      <c r="B96" s="86"/>
      <c r="C96" s="87"/>
      <c r="D96" s="55"/>
      <c r="E96" s="69" t="s">
        <v>41</v>
      </c>
      <c r="F96" s="77">
        <v>1.2482</v>
      </c>
      <c r="G96" s="79">
        <v>2.4962</v>
      </c>
      <c r="H96" s="79">
        <v>2.2511999999999999</v>
      </c>
      <c r="I96" s="79">
        <v>4.2210000000000001</v>
      </c>
      <c r="J96" s="33">
        <v>4.2210000000000001</v>
      </c>
      <c r="K96" s="33">
        <v>4.6079999999999997</v>
      </c>
      <c r="L96" s="33">
        <v>5.6475</v>
      </c>
      <c r="M96" s="35">
        <v>7.1</v>
      </c>
      <c r="N96" s="35">
        <f>61975/10000</f>
        <v>6.1974999999999998</v>
      </c>
      <c r="O96" s="35">
        <f>63435/10000</f>
        <v>6.3434999999999997</v>
      </c>
      <c r="P96" s="35">
        <v>5.8445</v>
      </c>
      <c r="Q96" s="35">
        <v>5.8445</v>
      </c>
      <c r="R96" s="33">
        <v>6.3463000000000003</v>
      </c>
    </row>
    <row r="97" spans="2:18" ht="15" customHeight="1" thickBot="1" x14ac:dyDescent="0.5">
      <c r="B97" s="86"/>
      <c r="C97" s="87"/>
      <c r="D97" s="56"/>
      <c r="E97" s="70"/>
      <c r="F97" s="78"/>
      <c r="G97" s="80"/>
      <c r="H97" s="80"/>
      <c r="I97" s="80"/>
      <c r="J97" s="34"/>
      <c r="K97" s="34"/>
      <c r="L97" s="34"/>
      <c r="M97" s="36"/>
      <c r="N97" s="36"/>
      <c r="O97" s="36"/>
      <c r="P97" s="36"/>
      <c r="Q97" s="36"/>
      <c r="R97" s="34"/>
    </row>
    <row r="98" spans="2:18" ht="15" customHeight="1" x14ac:dyDescent="0.45">
      <c r="B98" s="86"/>
      <c r="C98" s="87"/>
      <c r="D98" s="54" t="s">
        <v>52</v>
      </c>
      <c r="E98" s="52" t="s">
        <v>6</v>
      </c>
      <c r="F98" s="73">
        <v>46</v>
      </c>
      <c r="G98" s="75">
        <v>46</v>
      </c>
      <c r="H98" s="75">
        <v>45</v>
      </c>
      <c r="I98" s="75">
        <v>46</v>
      </c>
      <c r="J98" s="31">
        <v>45</v>
      </c>
      <c r="K98" s="31">
        <v>45</v>
      </c>
      <c r="L98" s="31">
        <v>45</v>
      </c>
      <c r="M98" s="31">
        <v>45</v>
      </c>
      <c r="N98" s="31">
        <v>46</v>
      </c>
      <c r="O98" s="31">
        <v>45</v>
      </c>
      <c r="P98" s="31">
        <v>45</v>
      </c>
      <c r="Q98" s="31">
        <v>45</v>
      </c>
      <c r="R98" s="31">
        <v>45</v>
      </c>
    </row>
    <row r="99" spans="2:18" ht="15" customHeight="1" x14ac:dyDescent="0.45">
      <c r="B99" s="86"/>
      <c r="C99" s="87"/>
      <c r="D99" s="57"/>
      <c r="E99" s="53"/>
      <c r="F99" s="74"/>
      <c r="G99" s="76"/>
      <c r="H99" s="76"/>
      <c r="I99" s="76"/>
      <c r="J99" s="32"/>
      <c r="K99" s="32"/>
      <c r="L99" s="32"/>
      <c r="M99" s="37"/>
      <c r="N99" s="37"/>
      <c r="O99" s="37"/>
      <c r="P99" s="37"/>
      <c r="Q99" s="37"/>
      <c r="R99" s="32"/>
    </row>
    <row r="100" spans="2:18" ht="15" customHeight="1" x14ac:dyDescent="0.45">
      <c r="B100" s="86"/>
      <c r="C100" s="87"/>
      <c r="D100" s="57"/>
      <c r="E100" s="59" t="s">
        <v>38</v>
      </c>
      <c r="F100" s="77">
        <v>4.9279000000000002</v>
      </c>
      <c r="G100" s="79">
        <v>4.9279000000000002</v>
      </c>
      <c r="H100" s="79">
        <v>4.9055</v>
      </c>
      <c r="I100" s="79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35">
        <v>4.9974999999999996</v>
      </c>
      <c r="N100" s="35">
        <f>59475/10000</f>
        <v>5.9474999999999998</v>
      </c>
      <c r="O100" s="35">
        <f>54510/10000</f>
        <v>5.4509999999999996</v>
      </c>
      <c r="P100" s="35">
        <v>5.9260299999999999</v>
      </c>
      <c r="Q100" s="35">
        <v>5.9260299999999999</v>
      </c>
      <c r="R100" s="33">
        <v>5.9260299999999999</v>
      </c>
    </row>
    <row r="101" spans="2:18" ht="15" customHeight="1" thickBot="1" x14ac:dyDescent="0.5">
      <c r="B101" s="86"/>
      <c r="C101" s="87"/>
      <c r="D101" s="58"/>
      <c r="E101" s="60"/>
      <c r="F101" s="78"/>
      <c r="G101" s="80"/>
      <c r="H101" s="80"/>
      <c r="I101" s="80"/>
      <c r="J101" s="34"/>
      <c r="K101" s="34"/>
      <c r="L101" s="34"/>
      <c r="M101" s="36"/>
      <c r="N101" s="36"/>
      <c r="O101" s="36"/>
      <c r="P101" s="36"/>
      <c r="Q101" s="36"/>
      <c r="R101" s="34"/>
    </row>
    <row r="102" spans="2:18" ht="15" customHeight="1" x14ac:dyDescent="0.45">
      <c r="B102" s="86"/>
      <c r="C102" s="87"/>
      <c r="D102" s="54" t="s">
        <v>53</v>
      </c>
      <c r="E102" s="52" t="s">
        <v>6</v>
      </c>
      <c r="F102" s="73">
        <v>63</v>
      </c>
      <c r="G102" s="75">
        <v>63</v>
      </c>
      <c r="H102" s="75">
        <v>63</v>
      </c>
      <c r="I102" s="75">
        <v>63</v>
      </c>
      <c r="J102" s="31">
        <v>62</v>
      </c>
      <c r="K102" s="31">
        <v>61</v>
      </c>
      <c r="L102" s="31">
        <v>59</v>
      </c>
      <c r="M102" s="31">
        <v>59</v>
      </c>
      <c r="N102" s="31">
        <v>59</v>
      </c>
      <c r="O102" s="31">
        <v>58</v>
      </c>
      <c r="P102" s="31">
        <v>59</v>
      </c>
      <c r="Q102" s="31">
        <v>59</v>
      </c>
      <c r="R102" s="31">
        <v>59</v>
      </c>
    </row>
    <row r="103" spans="2:18" ht="15" customHeight="1" x14ac:dyDescent="0.45">
      <c r="B103" s="86"/>
      <c r="C103" s="87"/>
      <c r="D103" s="57"/>
      <c r="E103" s="53"/>
      <c r="F103" s="74"/>
      <c r="G103" s="76"/>
      <c r="H103" s="76"/>
      <c r="I103" s="76"/>
      <c r="J103" s="32"/>
      <c r="K103" s="32"/>
      <c r="L103" s="32"/>
      <c r="M103" s="37"/>
      <c r="N103" s="37"/>
      <c r="O103" s="37"/>
      <c r="P103" s="37"/>
      <c r="Q103" s="37"/>
      <c r="R103" s="32"/>
    </row>
    <row r="104" spans="2:18" ht="15" customHeight="1" x14ac:dyDescent="0.45">
      <c r="B104" s="86"/>
      <c r="C104" s="87"/>
      <c r="D104" s="57"/>
      <c r="E104" s="59" t="s">
        <v>38</v>
      </c>
      <c r="F104" s="77">
        <v>24.522600000000001</v>
      </c>
      <c r="G104" s="79">
        <v>24.522600000000001</v>
      </c>
      <c r="H104" s="79">
        <v>24.522600000000001</v>
      </c>
      <c r="I104" s="79">
        <v>24.522600000000001</v>
      </c>
      <c r="J104" s="33">
        <v>24.547599999999999</v>
      </c>
      <c r="K104" s="33">
        <v>24.5366</v>
      </c>
      <c r="L104" s="33">
        <v>24.5275</v>
      </c>
      <c r="M104" s="35">
        <v>24.5275</v>
      </c>
      <c r="N104" s="35">
        <v>24.5275</v>
      </c>
      <c r="O104" s="35">
        <v>24.516500000000001</v>
      </c>
      <c r="P104" s="35">
        <v>25.01304</v>
      </c>
      <c r="Q104" s="35">
        <v>25.013000000000002</v>
      </c>
      <c r="R104" s="33">
        <v>25.013000000000002</v>
      </c>
    </row>
    <row r="105" spans="2:18" ht="15" customHeight="1" x14ac:dyDescent="0.45">
      <c r="B105" s="86"/>
      <c r="C105" s="87"/>
      <c r="D105" s="57"/>
      <c r="E105" s="53"/>
      <c r="F105" s="78"/>
      <c r="G105" s="80"/>
      <c r="H105" s="80"/>
      <c r="I105" s="80"/>
      <c r="J105" s="34"/>
      <c r="K105" s="34"/>
      <c r="L105" s="34"/>
      <c r="M105" s="36"/>
      <c r="N105" s="36"/>
      <c r="O105" s="36"/>
      <c r="P105" s="36"/>
      <c r="Q105" s="36"/>
      <c r="R105" s="34"/>
    </row>
    <row r="106" spans="2:18" ht="15" customHeight="1" thickBot="1" x14ac:dyDescent="0.5">
      <c r="B106" s="86"/>
      <c r="C106" s="87"/>
      <c r="D106" s="58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  <c r="N106" s="29">
        <v>9.0448272347365202E-2</v>
      </c>
      <c r="O106" s="29">
        <v>9.0488706807730621E-2</v>
      </c>
      <c r="P106" s="29">
        <v>8.8692537972193689E-2</v>
      </c>
      <c r="Q106" s="29">
        <v>0.11417942669811698</v>
      </c>
      <c r="R106" s="25">
        <v>0.11417942669811698</v>
      </c>
    </row>
    <row r="107" spans="2:18" ht="15" customHeight="1" x14ac:dyDescent="0.45">
      <c r="B107" s="63" t="s">
        <v>35</v>
      </c>
      <c r="C107" s="64"/>
      <c r="D107" s="54" t="s">
        <v>54</v>
      </c>
      <c r="E107" s="52" t="s">
        <v>6</v>
      </c>
      <c r="F107" s="73">
        <v>4</v>
      </c>
      <c r="G107" s="75">
        <v>5</v>
      </c>
      <c r="H107" s="75">
        <v>6</v>
      </c>
      <c r="I107" s="75">
        <v>8</v>
      </c>
      <c r="J107" s="31">
        <v>8</v>
      </c>
      <c r="K107" s="31">
        <v>8</v>
      </c>
      <c r="L107" s="31">
        <v>8</v>
      </c>
      <c r="M107" s="31">
        <v>7</v>
      </c>
      <c r="N107" s="31">
        <v>7</v>
      </c>
      <c r="O107" s="31">
        <v>7</v>
      </c>
      <c r="P107" s="31">
        <v>7</v>
      </c>
      <c r="Q107" s="31">
        <v>6</v>
      </c>
      <c r="R107" s="31">
        <v>6</v>
      </c>
    </row>
    <row r="108" spans="2:18" ht="15" customHeight="1" x14ac:dyDescent="0.45">
      <c r="B108" s="65"/>
      <c r="C108" s="66"/>
      <c r="D108" s="55"/>
      <c r="E108" s="53"/>
      <c r="F108" s="74"/>
      <c r="G108" s="76"/>
      <c r="H108" s="76"/>
      <c r="I108" s="76"/>
      <c r="J108" s="32"/>
      <c r="K108" s="32"/>
      <c r="L108" s="32"/>
      <c r="M108" s="37"/>
      <c r="N108" s="37"/>
      <c r="O108" s="37"/>
      <c r="P108" s="37"/>
      <c r="Q108" s="37"/>
      <c r="R108" s="32"/>
    </row>
    <row r="109" spans="2:18" ht="15" customHeight="1" x14ac:dyDescent="0.45">
      <c r="B109" s="65"/>
      <c r="C109" s="66"/>
      <c r="D109" s="55"/>
      <c r="E109" s="69" t="s">
        <v>41</v>
      </c>
      <c r="F109" s="77">
        <v>179.84</v>
      </c>
      <c r="G109" s="79">
        <v>179.84</v>
      </c>
      <c r="H109" s="79">
        <v>180.58250000000001</v>
      </c>
      <c r="I109" s="79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35">
        <v>180.6</v>
      </c>
      <c r="N109" s="35">
        <v>180.6</v>
      </c>
      <c r="O109" s="35">
        <v>180.6</v>
      </c>
      <c r="P109" s="35">
        <v>180.58250000000001</v>
      </c>
      <c r="Q109" s="35">
        <v>0.74250000000000005</v>
      </c>
      <c r="R109" s="33">
        <v>0.74250000000000005</v>
      </c>
    </row>
    <row r="110" spans="2:18" ht="15" customHeight="1" thickBot="1" x14ac:dyDescent="0.5">
      <c r="B110" s="65"/>
      <c r="C110" s="66"/>
      <c r="D110" s="56"/>
      <c r="E110" s="70"/>
      <c r="F110" s="78"/>
      <c r="G110" s="80"/>
      <c r="H110" s="80"/>
      <c r="I110" s="80"/>
      <c r="J110" s="34"/>
      <c r="K110" s="34"/>
      <c r="L110" s="34"/>
      <c r="M110" s="36"/>
      <c r="N110" s="36"/>
      <c r="O110" s="36"/>
      <c r="P110" s="36"/>
      <c r="Q110" s="36"/>
      <c r="R110" s="34"/>
    </row>
    <row r="111" spans="2:18" ht="15" customHeight="1" x14ac:dyDescent="0.45">
      <c r="B111" s="65"/>
      <c r="C111" s="66"/>
      <c r="D111" s="54" t="s">
        <v>52</v>
      </c>
      <c r="E111" s="52" t="s">
        <v>6</v>
      </c>
      <c r="F111" s="73">
        <v>4</v>
      </c>
      <c r="G111" s="75">
        <v>4</v>
      </c>
      <c r="H111" s="75">
        <v>4</v>
      </c>
      <c r="I111" s="75">
        <v>4</v>
      </c>
      <c r="J111" s="31">
        <v>4</v>
      </c>
      <c r="K111" s="31">
        <v>4</v>
      </c>
      <c r="L111" s="31">
        <v>4</v>
      </c>
      <c r="M111" s="31">
        <v>4</v>
      </c>
      <c r="N111" s="31">
        <v>4</v>
      </c>
      <c r="O111" s="31">
        <v>4</v>
      </c>
      <c r="P111" s="31">
        <v>4</v>
      </c>
      <c r="Q111" s="31">
        <v>4</v>
      </c>
      <c r="R111" s="31">
        <v>4</v>
      </c>
    </row>
    <row r="112" spans="2:18" ht="15" customHeight="1" x14ac:dyDescent="0.45">
      <c r="B112" s="65"/>
      <c r="C112" s="66"/>
      <c r="D112" s="57"/>
      <c r="E112" s="53"/>
      <c r="F112" s="74"/>
      <c r="G112" s="76"/>
      <c r="H112" s="76"/>
      <c r="I112" s="76"/>
      <c r="J112" s="32"/>
      <c r="K112" s="32"/>
      <c r="L112" s="32"/>
      <c r="M112" s="37"/>
      <c r="N112" s="37"/>
      <c r="O112" s="37"/>
      <c r="P112" s="37"/>
      <c r="Q112" s="37"/>
      <c r="R112" s="32"/>
    </row>
    <row r="113" spans="2:18" ht="15" customHeight="1" x14ac:dyDescent="0.45">
      <c r="B113" s="65"/>
      <c r="C113" s="66"/>
      <c r="D113" s="57"/>
      <c r="E113" s="59" t="s">
        <v>38</v>
      </c>
      <c r="F113" s="77">
        <v>245.3</v>
      </c>
      <c r="G113" s="79">
        <v>245.3</v>
      </c>
      <c r="H113" s="79">
        <v>245.3</v>
      </c>
      <c r="I113" s="79">
        <v>245.3</v>
      </c>
      <c r="J113" s="33">
        <v>245.3</v>
      </c>
      <c r="K113" s="33">
        <v>245.3</v>
      </c>
      <c r="L113" s="33">
        <v>245.3</v>
      </c>
      <c r="M113" s="35">
        <v>245.3</v>
      </c>
      <c r="N113" s="35">
        <v>245.3</v>
      </c>
      <c r="O113" s="35">
        <v>245.3</v>
      </c>
      <c r="P113" s="35">
        <v>245.3</v>
      </c>
      <c r="Q113" s="35">
        <v>245.3</v>
      </c>
      <c r="R113" s="33">
        <v>245.3</v>
      </c>
    </row>
    <row r="114" spans="2:18" ht="15" customHeight="1" thickBot="1" x14ac:dyDescent="0.5">
      <c r="B114" s="65"/>
      <c r="C114" s="66"/>
      <c r="D114" s="58"/>
      <c r="E114" s="60"/>
      <c r="F114" s="78"/>
      <c r="G114" s="80"/>
      <c r="H114" s="80"/>
      <c r="I114" s="80"/>
      <c r="J114" s="34"/>
      <c r="K114" s="34"/>
      <c r="L114" s="34"/>
      <c r="M114" s="36"/>
      <c r="N114" s="36"/>
      <c r="O114" s="36"/>
      <c r="P114" s="36"/>
      <c r="Q114" s="36"/>
      <c r="R114" s="34"/>
    </row>
    <row r="115" spans="2:18" ht="15" customHeight="1" x14ac:dyDescent="0.45">
      <c r="B115" s="65"/>
      <c r="C115" s="66"/>
      <c r="D115" s="72" t="s">
        <v>53</v>
      </c>
      <c r="E115" s="52" t="s">
        <v>6</v>
      </c>
      <c r="F115" s="73">
        <v>24</v>
      </c>
      <c r="G115" s="75">
        <v>24</v>
      </c>
      <c r="H115" s="75">
        <v>24</v>
      </c>
      <c r="I115" s="75">
        <v>24</v>
      </c>
      <c r="J115" s="31">
        <v>24</v>
      </c>
      <c r="K115" s="31">
        <v>24</v>
      </c>
      <c r="L115" s="31">
        <v>24</v>
      </c>
      <c r="M115" s="31">
        <v>24</v>
      </c>
      <c r="N115" s="31">
        <v>24</v>
      </c>
      <c r="O115" s="31">
        <v>24</v>
      </c>
      <c r="P115" s="31">
        <v>24</v>
      </c>
      <c r="Q115" s="31">
        <v>24</v>
      </c>
      <c r="R115" s="31">
        <v>24</v>
      </c>
    </row>
    <row r="116" spans="2:18" ht="15" customHeight="1" x14ac:dyDescent="0.45">
      <c r="B116" s="65"/>
      <c r="C116" s="66"/>
      <c r="D116" s="55"/>
      <c r="E116" s="53"/>
      <c r="F116" s="74"/>
      <c r="G116" s="76"/>
      <c r="H116" s="76"/>
      <c r="I116" s="76"/>
      <c r="J116" s="32"/>
      <c r="K116" s="32"/>
      <c r="L116" s="32"/>
      <c r="M116" s="37"/>
      <c r="N116" s="37"/>
      <c r="O116" s="37"/>
      <c r="P116" s="37"/>
      <c r="Q116" s="37"/>
      <c r="R116" s="32"/>
    </row>
    <row r="117" spans="2:18" ht="15" customHeight="1" x14ac:dyDescent="0.45">
      <c r="B117" s="65"/>
      <c r="C117" s="66"/>
      <c r="D117" s="55"/>
      <c r="E117" s="59" t="s">
        <v>38</v>
      </c>
      <c r="F117" s="77">
        <v>979.04960000000005</v>
      </c>
      <c r="G117" s="79">
        <v>979.04960000000005</v>
      </c>
      <c r="H117" s="79">
        <v>979.04960000000005</v>
      </c>
      <c r="I117" s="79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35">
        <v>979.04960000000005</v>
      </c>
      <c r="N117" s="35">
        <f>10045296/10000</f>
        <v>1004.5296</v>
      </c>
      <c r="O117" s="35">
        <f>10045296/10000</f>
        <v>1004.5296</v>
      </c>
      <c r="P117" s="35">
        <v>1004.5296</v>
      </c>
      <c r="Q117" s="35">
        <v>1004.5296</v>
      </c>
      <c r="R117" s="33">
        <v>1004.5296</v>
      </c>
    </row>
    <row r="118" spans="2:18" ht="15" customHeight="1" thickBot="1" x14ac:dyDescent="0.5">
      <c r="B118" s="67"/>
      <c r="C118" s="68"/>
      <c r="D118" s="56"/>
      <c r="E118" s="53"/>
      <c r="F118" s="78"/>
      <c r="G118" s="80"/>
      <c r="H118" s="80"/>
      <c r="I118" s="80"/>
      <c r="J118" s="34"/>
      <c r="K118" s="34"/>
      <c r="L118" s="34"/>
      <c r="M118" s="36"/>
      <c r="N118" s="36"/>
      <c r="O118" s="36"/>
      <c r="P118" s="36"/>
      <c r="Q118" s="36"/>
      <c r="R118" s="34"/>
    </row>
    <row r="119" spans="2:18" ht="15" customHeight="1" x14ac:dyDescent="0.45">
      <c r="B119" s="63" t="s">
        <v>31</v>
      </c>
      <c r="C119" s="64"/>
      <c r="D119" s="54" t="s">
        <v>54</v>
      </c>
      <c r="E119" s="52" t="s">
        <v>6</v>
      </c>
      <c r="F119" s="73">
        <v>1639</v>
      </c>
      <c r="G119" s="75">
        <v>1942</v>
      </c>
      <c r="H119" s="75">
        <v>1859</v>
      </c>
      <c r="I119" s="75">
        <v>2018</v>
      </c>
      <c r="J119" s="44">
        <v>2045</v>
      </c>
      <c r="K119" s="44">
        <v>2063</v>
      </c>
      <c r="L119" s="44">
        <v>2017</v>
      </c>
      <c r="M119" s="38">
        <v>2095</v>
      </c>
      <c r="N119" s="38">
        <v>1931</v>
      </c>
      <c r="O119" s="38">
        <v>1808</v>
      </c>
      <c r="P119" s="38">
        <v>2107</v>
      </c>
      <c r="Q119" s="38">
        <v>2125</v>
      </c>
      <c r="R119" s="44">
        <v>2033</v>
      </c>
    </row>
    <row r="120" spans="2:18" ht="15" customHeight="1" x14ac:dyDescent="0.45">
      <c r="B120" s="65"/>
      <c r="C120" s="66"/>
      <c r="D120" s="55"/>
      <c r="E120" s="53"/>
      <c r="F120" s="74"/>
      <c r="G120" s="76"/>
      <c r="H120" s="76"/>
      <c r="I120" s="76"/>
      <c r="J120" s="45"/>
      <c r="K120" s="45"/>
      <c r="L120" s="45"/>
      <c r="M120" s="39"/>
      <c r="N120" s="39"/>
      <c r="O120" s="39"/>
      <c r="P120" s="39"/>
      <c r="Q120" s="39"/>
      <c r="R120" s="45"/>
    </row>
    <row r="121" spans="2:18" ht="15" customHeight="1" x14ac:dyDescent="0.45">
      <c r="B121" s="65"/>
      <c r="C121" s="66"/>
      <c r="D121" s="55"/>
      <c r="E121" s="69" t="s">
        <v>41</v>
      </c>
      <c r="F121" s="77">
        <v>1603.1538</v>
      </c>
      <c r="G121" s="79">
        <v>1832.7226000000001</v>
      </c>
      <c r="H121" s="79">
        <v>1680.8714</v>
      </c>
      <c r="I121" s="79">
        <v>1705.2963</v>
      </c>
      <c r="J121" s="48">
        <v>1655.087</v>
      </c>
      <c r="K121" s="48">
        <v>1669.7621999999999</v>
      </c>
      <c r="L121" s="48">
        <v>1592.7747999999999</v>
      </c>
      <c r="M121" s="40">
        <v>1628.5</v>
      </c>
      <c r="N121" s="40">
        <f>14204804/10000</f>
        <v>1420.4803999999999</v>
      </c>
      <c r="O121" s="40">
        <f>13419660/10000</f>
        <v>1341.9659999999999</v>
      </c>
      <c r="P121" s="40">
        <v>1375.029567</v>
      </c>
      <c r="Q121" s="40">
        <v>1348.2002489999998</v>
      </c>
      <c r="R121" s="48">
        <v>1254.8160359999999</v>
      </c>
    </row>
    <row r="122" spans="2:18" ht="15" customHeight="1" thickBot="1" x14ac:dyDescent="0.5">
      <c r="B122" s="65"/>
      <c r="C122" s="66"/>
      <c r="D122" s="56"/>
      <c r="E122" s="70"/>
      <c r="F122" s="78"/>
      <c r="G122" s="80"/>
      <c r="H122" s="80"/>
      <c r="I122" s="80"/>
      <c r="J122" s="49"/>
      <c r="K122" s="49"/>
      <c r="L122" s="49"/>
      <c r="M122" s="41"/>
      <c r="N122" s="41"/>
      <c r="O122" s="41"/>
      <c r="P122" s="41"/>
      <c r="Q122" s="41"/>
      <c r="R122" s="49"/>
    </row>
    <row r="123" spans="2:18" ht="15" customHeight="1" x14ac:dyDescent="0.45">
      <c r="B123" s="65"/>
      <c r="C123" s="66"/>
      <c r="D123" s="54" t="s">
        <v>52</v>
      </c>
      <c r="E123" s="52" t="s">
        <v>6</v>
      </c>
      <c r="F123" s="73">
        <v>197</v>
      </c>
      <c r="G123" s="75">
        <v>266</v>
      </c>
      <c r="H123" s="75">
        <v>331</v>
      </c>
      <c r="I123" s="75">
        <v>402</v>
      </c>
      <c r="J123" s="31">
        <v>484</v>
      </c>
      <c r="K123" s="31">
        <v>549</v>
      </c>
      <c r="L123" s="31">
        <v>648</v>
      </c>
      <c r="M123" s="31">
        <v>695</v>
      </c>
      <c r="N123" s="31">
        <v>777</v>
      </c>
      <c r="O123" s="31">
        <v>807</v>
      </c>
      <c r="P123" s="31">
        <v>864</v>
      </c>
      <c r="Q123" s="31">
        <v>908</v>
      </c>
      <c r="R123" s="31">
        <v>988</v>
      </c>
    </row>
    <row r="124" spans="2:18" ht="15" customHeight="1" x14ac:dyDescent="0.45">
      <c r="B124" s="65"/>
      <c r="C124" s="66"/>
      <c r="D124" s="57"/>
      <c r="E124" s="53"/>
      <c r="F124" s="74"/>
      <c r="G124" s="76"/>
      <c r="H124" s="76"/>
      <c r="I124" s="76"/>
      <c r="J124" s="32"/>
      <c r="K124" s="32"/>
      <c r="L124" s="32"/>
      <c r="M124" s="37"/>
      <c r="N124" s="37"/>
      <c r="O124" s="37"/>
      <c r="P124" s="37"/>
      <c r="Q124" s="37"/>
      <c r="R124" s="32"/>
    </row>
    <row r="125" spans="2:18" ht="15" customHeight="1" x14ac:dyDescent="0.45">
      <c r="B125" s="65"/>
      <c r="C125" s="66"/>
      <c r="D125" s="57"/>
      <c r="E125" s="59" t="s">
        <v>38</v>
      </c>
      <c r="F125" s="77">
        <v>197.36660000000001</v>
      </c>
      <c r="G125" s="79">
        <v>247.59370000000001</v>
      </c>
      <c r="H125" s="79">
        <v>304.9085</v>
      </c>
      <c r="I125" s="79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35">
        <v>548.4</v>
      </c>
      <c r="N125" s="35">
        <f>5901302/10000</f>
        <v>590.13019999999995</v>
      </c>
      <c r="O125" s="35">
        <f>6017241/10000</f>
        <v>601.72410000000002</v>
      </c>
      <c r="P125" s="35">
        <v>634.65338459999998</v>
      </c>
      <c r="Q125" s="35">
        <v>657.82135460000006</v>
      </c>
      <c r="R125" s="33">
        <v>701.24487360000001</v>
      </c>
    </row>
    <row r="126" spans="2:18" ht="15" customHeight="1" thickBot="1" x14ac:dyDescent="0.5">
      <c r="B126" s="65"/>
      <c r="C126" s="66"/>
      <c r="D126" s="58"/>
      <c r="E126" s="60"/>
      <c r="F126" s="78"/>
      <c r="G126" s="80"/>
      <c r="H126" s="80"/>
      <c r="I126" s="80"/>
      <c r="J126" s="34"/>
      <c r="K126" s="34"/>
      <c r="L126" s="34"/>
      <c r="M126" s="36"/>
      <c r="N126" s="36"/>
      <c r="O126" s="36"/>
      <c r="P126" s="36"/>
      <c r="Q126" s="36"/>
      <c r="R126" s="34"/>
    </row>
    <row r="127" spans="2:18" ht="15" customHeight="1" x14ac:dyDescent="0.45">
      <c r="B127" s="65"/>
      <c r="C127" s="66"/>
      <c r="D127" s="55" t="s">
        <v>53</v>
      </c>
      <c r="E127" s="52" t="s">
        <v>6</v>
      </c>
      <c r="F127" s="73">
        <v>13</v>
      </c>
      <c r="G127" s="75">
        <v>14</v>
      </c>
      <c r="H127" s="75">
        <v>14</v>
      </c>
      <c r="I127" s="75">
        <v>15</v>
      </c>
      <c r="J127" s="31">
        <v>17</v>
      </c>
      <c r="K127" s="31">
        <v>18</v>
      </c>
      <c r="L127" s="31">
        <v>21</v>
      </c>
      <c r="M127" s="31">
        <v>31</v>
      </c>
      <c r="N127" s="31">
        <v>35</v>
      </c>
      <c r="O127" s="31">
        <v>38</v>
      </c>
      <c r="P127" s="31">
        <v>49</v>
      </c>
      <c r="Q127" s="31">
        <v>56</v>
      </c>
      <c r="R127" s="31">
        <v>61</v>
      </c>
    </row>
    <row r="128" spans="2:18" ht="15" customHeight="1" x14ac:dyDescent="0.45">
      <c r="B128" s="65"/>
      <c r="C128" s="66"/>
      <c r="D128" s="55"/>
      <c r="E128" s="53"/>
      <c r="F128" s="74"/>
      <c r="G128" s="76"/>
      <c r="H128" s="76"/>
      <c r="I128" s="76"/>
      <c r="J128" s="32"/>
      <c r="K128" s="32"/>
      <c r="L128" s="32"/>
      <c r="M128" s="37"/>
      <c r="N128" s="37"/>
      <c r="O128" s="37"/>
      <c r="P128" s="37"/>
      <c r="Q128" s="37"/>
      <c r="R128" s="32"/>
    </row>
    <row r="129" spans="2:18" ht="15" customHeight="1" x14ac:dyDescent="0.45">
      <c r="B129" s="65"/>
      <c r="C129" s="66"/>
      <c r="D129" s="55"/>
      <c r="E129" s="59" t="s">
        <v>38</v>
      </c>
      <c r="F129" s="77">
        <v>2.2246999999999999</v>
      </c>
      <c r="G129" s="79">
        <v>2.4245000000000001</v>
      </c>
      <c r="H129" s="79">
        <v>2.5095000000000001</v>
      </c>
      <c r="I129" s="79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  <c r="N129" s="33">
        <f>99937/10000</f>
        <v>9.9937000000000005</v>
      </c>
      <c r="O129" s="33">
        <f>105925/10000</f>
        <v>10.592499999999999</v>
      </c>
      <c r="P129" s="33">
        <v>12.68892</v>
      </c>
      <c r="Q129" s="33">
        <v>13.9773</v>
      </c>
      <c r="R129" s="33">
        <v>14.964399999999999</v>
      </c>
    </row>
    <row r="130" spans="2:18" ht="15" customHeight="1" thickBot="1" x14ac:dyDescent="0.5">
      <c r="B130" s="67"/>
      <c r="C130" s="68"/>
      <c r="D130" s="55"/>
      <c r="E130" s="53"/>
      <c r="F130" s="78"/>
      <c r="G130" s="80"/>
      <c r="H130" s="80"/>
      <c r="I130" s="80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2:18" ht="15" customHeight="1" x14ac:dyDescent="0.45">
      <c r="B131" s="63" t="s">
        <v>17</v>
      </c>
      <c r="C131" s="64"/>
      <c r="D131" s="54" t="s">
        <v>54</v>
      </c>
      <c r="E131" s="52" t="s">
        <v>6</v>
      </c>
      <c r="F131" s="73">
        <v>0</v>
      </c>
      <c r="G131" s="75">
        <v>0</v>
      </c>
      <c r="H131" s="75">
        <v>0</v>
      </c>
      <c r="I131" s="75">
        <v>0</v>
      </c>
      <c r="J131" s="31">
        <v>1</v>
      </c>
      <c r="K131" s="31">
        <v>1</v>
      </c>
      <c r="L131" s="31">
        <v>1</v>
      </c>
      <c r="M131" s="31">
        <v>1</v>
      </c>
      <c r="N131" s="31">
        <v>1</v>
      </c>
      <c r="O131" s="31">
        <v>1</v>
      </c>
      <c r="P131" s="31">
        <v>1</v>
      </c>
      <c r="Q131" s="31">
        <v>1</v>
      </c>
      <c r="R131" s="31">
        <v>1</v>
      </c>
    </row>
    <row r="132" spans="2:18" ht="15" customHeight="1" x14ac:dyDescent="0.45">
      <c r="B132" s="65"/>
      <c r="C132" s="66"/>
      <c r="D132" s="55"/>
      <c r="E132" s="53"/>
      <c r="F132" s="74"/>
      <c r="G132" s="76"/>
      <c r="H132" s="76"/>
      <c r="I132" s="76"/>
      <c r="J132" s="32"/>
      <c r="K132" s="32"/>
      <c r="L132" s="32"/>
      <c r="M132" s="32"/>
      <c r="N132" s="32"/>
      <c r="O132" s="32"/>
      <c r="P132" s="32"/>
      <c r="Q132" s="32"/>
      <c r="R132" s="32"/>
    </row>
    <row r="133" spans="2:18" ht="15" customHeight="1" x14ac:dyDescent="0.45">
      <c r="B133" s="65"/>
      <c r="C133" s="66"/>
      <c r="D133" s="55"/>
      <c r="E133" s="69" t="s">
        <v>41</v>
      </c>
      <c r="F133" s="73">
        <v>0</v>
      </c>
      <c r="G133" s="75">
        <v>0</v>
      </c>
      <c r="H133" s="75">
        <v>0</v>
      </c>
      <c r="I133" s="75">
        <v>0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  <c r="O133" s="33">
        <v>13</v>
      </c>
      <c r="P133" s="33">
        <v>13</v>
      </c>
      <c r="Q133" s="33">
        <v>13</v>
      </c>
      <c r="R133" s="33">
        <v>13</v>
      </c>
    </row>
    <row r="134" spans="2:18" ht="15" customHeight="1" thickBot="1" x14ac:dyDescent="0.5">
      <c r="B134" s="65"/>
      <c r="C134" s="66"/>
      <c r="D134" s="56"/>
      <c r="E134" s="70"/>
      <c r="F134" s="74"/>
      <c r="G134" s="76"/>
      <c r="H134" s="76"/>
      <c r="I134" s="76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2:18" ht="15" customHeight="1" x14ac:dyDescent="0.45">
      <c r="B135" s="65"/>
      <c r="C135" s="66"/>
      <c r="D135" s="54" t="s">
        <v>52</v>
      </c>
      <c r="E135" s="52" t="s">
        <v>6</v>
      </c>
      <c r="F135" s="73">
        <v>1</v>
      </c>
      <c r="G135" s="75">
        <v>1</v>
      </c>
      <c r="H135" s="75">
        <v>2</v>
      </c>
      <c r="I135" s="75">
        <v>2</v>
      </c>
      <c r="J135" s="31">
        <v>1</v>
      </c>
      <c r="K135" s="31">
        <v>1</v>
      </c>
      <c r="L135" s="31">
        <v>1</v>
      </c>
      <c r="M135" s="31">
        <v>1</v>
      </c>
      <c r="N135" s="31">
        <v>1</v>
      </c>
      <c r="O135" s="31">
        <v>1</v>
      </c>
      <c r="P135" s="31">
        <v>1</v>
      </c>
      <c r="Q135" s="31">
        <v>1</v>
      </c>
      <c r="R135" s="31">
        <v>1</v>
      </c>
    </row>
    <row r="136" spans="2:18" ht="15" customHeight="1" x14ac:dyDescent="0.45">
      <c r="B136" s="65"/>
      <c r="C136" s="66"/>
      <c r="D136" s="57"/>
      <c r="E136" s="53"/>
      <c r="F136" s="74"/>
      <c r="G136" s="76"/>
      <c r="H136" s="76"/>
      <c r="I136" s="76"/>
      <c r="J136" s="32"/>
      <c r="K136" s="32"/>
      <c r="L136" s="32"/>
      <c r="M136" s="32"/>
      <c r="N136" s="32"/>
      <c r="O136" s="32"/>
      <c r="P136" s="32"/>
      <c r="Q136" s="32"/>
      <c r="R136" s="32"/>
    </row>
    <row r="137" spans="2:18" ht="15" customHeight="1" x14ac:dyDescent="0.45">
      <c r="B137" s="65"/>
      <c r="C137" s="66"/>
      <c r="D137" s="57"/>
      <c r="E137" s="59" t="s">
        <v>38</v>
      </c>
      <c r="F137" s="77">
        <v>5.18</v>
      </c>
      <c r="G137" s="79">
        <v>5.18</v>
      </c>
      <c r="H137" s="79">
        <v>5.1803999999999997</v>
      </c>
      <c r="I137" s="79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  <c r="N137" s="33">
        <v>5.18</v>
      </c>
      <c r="O137" s="33">
        <v>5.18</v>
      </c>
      <c r="P137" s="33">
        <v>5.18</v>
      </c>
      <c r="Q137" s="33">
        <v>5.18</v>
      </c>
      <c r="R137" s="33">
        <v>5.18</v>
      </c>
    </row>
    <row r="138" spans="2:18" ht="15" customHeight="1" thickBot="1" x14ac:dyDescent="0.5">
      <c r="B138" s="65"/>
      <c r="C138" s="66"/>
      <c r="D138" s="58"/>
      <c r="E138" s="60"/>
      <c r="F138" s="78"/>
      <c r="G138" s="80"/>
      <c r="H138" s="80"/>
      <c r="I138" s="80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2:18" ht="15" customHeight="1" x14ac:dyDescent="0.45">
      <c r="B139" s="65"/>
      <c r="C139" s="66"/>
      <c r="D139" s="55" t="s">
        <v>53</v>
      </c>
      <c r="E139" s="52" t="s">
        <v>6</v>
      </c>
      <c r="F139" s="73">
        <v>9</v>
      </c>
      <c r="G139" s="75">
        <v>9</v>
      </c>
      <c r="H139" s="75">
        <v>9</v>
      </c>
      <c r="I139" s="75">
        <v>9</v>
      </c>
      <c r="J139" s="31">
        <v>9</v>
      </c>
      <c r="K139" s="31">
        <v>9</v>
      </c>
      <c r="L139" s="31">
        <v>9</v>
      </c>
      <c r="M139" s="31">
        <v>9</v>
      </c>
      <c r="N139" s="31">
        <v>9</v>
      </c>
      <c r="O139" s="31">
        <v>9</v>
      </c>
      <c r="P139" s="31">
        <v>9</v>
      </c>
      <c r="Q139" s="31">
        <v>9</v>
      </c>
      <c r="R139" s="31">
        <v>9</v>
      </c>
    </row>
    <row r="140" spans="2:18" ht="15" customHeight="1" x14ac:dyDescent="0.45">
      <c r="B140" s="65"/>
      <c r="C140" s="66"/>
      <c r="D140" s="55"/>
      <c r="E140" s="53"/>
      <c r="F140" s="74"/>
      <c r="G140" s="76"/>
      <c r="H140" s="76"/>
      <c r="I140" s="76"/>
      <c r="J140" s="32"/>
      <c r="K140" s="32"/>
      <c r="L140" s="32"/>
      <c r="M140" s="32"/>
      <c r="N140" s="32"/>
      <c r="O140" s="32"/>
      <c r="P140" s="32"/>
      <c r="Q140" s="32"/>
      <c r="R140" s="32"/>
    </row>
    <row r="141" spans="2:18" ht="15" customHeight="1" x14ac:dyDescent="0.45">
      <c r="B141" s="65"/>
      <c r="C141" s="66"/>
      <c r="D141" s="55"/>
      <c r="E141" s="59" t="s">
        <v>38</v>
      </c>
      <c r="F141" s="77">
        <v>700.00919999999996</v>
      </c>
      <c r="G141" s="79">
        <v>700.00919999999996</v>
      </c>
      <c r="H141" s="79">
        <v>700.00919999999996</v>
      </c>
      <c r="I141" s="79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  <c r="N141" s="33">
        <v>700.00919999999996</v>
      </c>
      <c r="O141" s="33">
        <v>700.00919999999996</v>
      </c>
      <c r="P141" s="33">
        <v>700.00919999999996</v>
      </c>
      <c r="Q141" s="33">
        <v>700.00919999999996</v>
      </c>
      <c r="R141" s="33">
        <v>700.00919999999996</v>
      </c>
    </row>
    <row r="142" spans="2:18" ht="15" customHeight="1" thickBot="1" x14ac:dyDescent="0.5">
      <c r="B142" s="67"/>
      <c r="C142" s="68"/>
      <c r="D142" s="56"/>
      <c r="E142" s="60"/>
      <c r="F142" s="78"/>
      <c r="G142" s="80"/>
      <c r="H142" s="80"/>
      <c r="I142" s="80"/>
      <c r="J142" s="34"/>
      <c r="K142" s="34"/>
      <c r="L142" s="34"/>
      <c r="M142" s="34"/>
      <c r="N142" s="34"/>
      <c r="O142" s="34"/>
      <c r="P142" s="34"/>
      <c r="Q142" s="34"/>
      <c r="R142" s="34"/>
    </row>
    <row r="143" spans="2:18" ht="15" customHeight="1" x14ac:dyDescent="0.45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  <c r="N143" s="9"/>
      <c r="O143" s="9"/>
      <c r="R143" s="9"/>
    </row>
    <row r="144" spans="2:18" ht="15" customHeight="1" x14ac:dyDescent="0.45">
      <c r="B144" t="s">
        <v>29</v>
      </c>
    </row>
    <row r="145" spans="2:9" ht="15" customHeight="1" x14ac:dyDescent="0.45">
      <c r="B145" s="12" t="s">
        <v>49</v>
      </c>
    </row>
    <row r="146" spans="2:9" ht="15" customHeight="1" x14ac:dyDescent="0.45">
      <c r="B146" s="12" t="s">
        <v>48</v>
      </c>
      <c r="C146" s="7"/>
    </row>
    <row r="147" spans="2:9" ht="15" customHeight="1" x14ac:dyDescent="0.45">
      <c r="B147" s="12" t="s">
        <v>47</v>
      </c>
      <c r="C147" s="7"/>
    </row>
    <row r="148" spans="2:9" s="12" customFormat="1" ht="15" customHeight="1" x14ac:dyDescent="0.45">
      <c r="B148" s="12" t="s">
        <v>40</v>
      </c>
      <c r="F148" s="18"/>
      <c r="G148" s="18"/>
      <c r="I148" s="18"/>
    </row>
  </sheetData>
  <mergeCells count="893">
    <mergeCell ref="R131:R132"/>
    <mergeCell ref="R133:R134"/>
    <mergeCell ref="R135:R136"/>
    <mergeCell ref="R137:R138"/>
    <mergeCell ref="R139:R140"/>
    <mergeCell ref="R141:R142"/>
    <mergeCell ref="R113:R114"/>
    <mergeCell ref="R115:R116"/>
    <mergeCell ref="R117:R118"/>
    <mergeCell ref="R119:R120"/>
    <mergeCell ref="R121:R122"/>
    <mergeCell ref="R123:R124"/>
    <mergeCell ref="R125:R126"/>
    <mergeCell ref="R127:R128"/>
    <mergeCell ref="R129:R130"/>
    <mergeCell ref="R94:R95"/>
    <mergeCell ref="R96:R97"/>
    <mergeCell ref="R98:R99"/>
    <mergeCell ref="R100:R101"/>
    <mergeCell ref="R102:R103"/>
    <mergeCell ref="R104:R105"/>
    <mergeCell ref="R107:R108"/>
    <mergeCell ref="R109:R110"/>
    <mergeCell ref="R111:R112"/>
    <mergeCell ref="R74:R75"/>
    <mergeCell ref="R76:R77"/>
    <mergeCell ref="R78:R79"/>
    <mergeCell ref="R81:R82"/>
    <mergeCell ref="R83:R84"/>
    <mergeCell ref="R85:R86"/>
    <mergeCell ref="R87:R88"/>
    <mergeCell ref="R89:R90"/>
    <mergeCell ref="R91:R92"/>
    <mergeCell ref="R55:R56"/>
    <mergeCell ref="R57:R58"/>
    <mergeCell ref="R59:R60"/>
    <mergeCell ref="R61:R62"/>
    <mergeCell ref="R63:R64"/>
    <mergeCell ref="R65:R66"/>
    <mergeCell ref="R68:R69"/>
    <mergeCell ref="R70:R71"/>
    <mergeCell ref="R72:R73"/>
    <mergeCell ref="R32:R33"/>
    <mergeCell ref="R34:R35"/>
    <mergeCell ref="R38:R39"/>
    <mergeCell ref="R42:R43"/>
    <mergeCell ref="R44:R45"/>
    <mergeCell ref="R46:R47"/>
    <mergeCell ref="R48:R49"/>
    <mergeCell ref="R50:R51"/>
    <mergeCell ref="R52:R53"/>
    <mergeCell ref="R5:R6"/>
    <mergeCell ref="R7:R8"/>
    <mergeCell ref="R9:R10"/>
    <mergeCell ref="R13:R14"/>
    <mergeCell ref="R18:R19"/>
    <mergeCell ref="R20:R21"/>
    <mergeCell ref="R22:R23"/>
    <mergeCell ref="R26:R27"/>
    <mergeCell ref="R30:R31"/>
    <mergeCell ref="Q131:Q132"/>
    <mergeCell ref="Q133:Q134"/>
    <mergeCell ref="Q135:Q136"/>
    <mergeCell ref="Q137:Q138"/>
    <mergeCell ref="Q139:Q140"/>
    <mergeCell ref="Q141:Q142"/>
    <mergeCell ref="Q113:Q114"/>
    <mergeCell ref="Q115:Q116"/>
    <mergeCell ref="Q117:Q118"/>
    <mergeCell ref="Q119:Q120"/>
    <mergeCell ref="Q121:Q122"/>
    <mergeCell ref="Q123:Q124"/>
    <mergeCell ref="Q125:Q126"/>
    <mergeCell ref="Q127:Q128"/>
    <mergeCell ref="Q129:Q130"/>
    <mergeCell ref="Q94:Q95"/>
    <mergeCell ref="Q96:Q97"/>
    <mergeCell ref="Q98:Q99"/>
    <mergeCell ref="Q100:Q101"/>
    <mergeCell ref="Q102:Q103"/>
    <mergeCell ref="Q104:Q105"/>
    <mergeCell ref="Q107:Q108"/>
    <mergeCell ref="Q109:Q110"/>
    <mergeCell ref="Q111:Q112"/>
    <mergeCell ref="Q74:Q75"/>
    <mergeCell ref="Q76:Q77"/>
    <mergeCell ref="Q78:Q79"/>
    <mergeCell ref="Q81:Q82"/>
    <mergeCell ref="Q83:Q84"/>
    <mergeCell ref="Q85:Q86"/>
    <mergeCell ref="Q87:Q88"/>
    <mergeCell ref="Q89:Q90"/>
    <mergeCell ref="Q91:Q92"/>
    <mergeCell ref="Q55:Q56"/>
    <mergeCell ref="Q57:Q58"/>
    <mergeCell ref="Q59:Q60"/>
    <mergeCell ref="Q61:Q62"/>
    <mergeCell ref="Q63:Q64"/>
    <mergeCell ref="Q65:Q66"/>
    <mergeCell ref="Q68:Q69"/>
    <mergeCell ref="Q70:Q71"/>
    <mergeCell ref="Q72:Q73"/>
    <mergeCell ref="Q32:Q33"/>
    <mergeCell ref="Q34:Q35"/>
    <mergeCell ref="Q38:Q39"/>
    <mergeCell ref="Q42:Q43"/>
    <mergeCell ref="Q44:Q45"/>
    <mergeCell ref="Q46:Q47"/>
    <mergeCell ref="Q48:Q49"/>
    <mergeCell ref="Q50:Q51"/>
    <mergeCell ref="Q52:Q53"/>
    <mergeCell ref="Q5:Q6"/>
    <mergeCell ref="Q7:Q8"/>
    <mergeCell ref="Q9:Q10"/>
    <mergeCell ref="Q13:Q14"/>
    <mergeCell ref="Q18:Q19"/>
    <mergeCell ref="Q20:Q21"/>
    <mergeCell ref="Q22:Q23"/>
    <mergeCell ref="Q26:Q27"/>
    <mergeCell ref="Q30:Q31"/>
    <mergeCell ref="P131:P132"/>
    <mergeCell ref="P133:P134"/>
    <mergeCell ref="P135:P136"/>
    <mergeCell ref="P137:P138"/>
    <mergeCell ref="P139:P140"/>
    <mergeCell ref="P141:P142"/>
    <mergeCell ref="P113:P114"/>
    <mergeCell ref="P115:P116"/>
    <mergeCell ref="P117:P118"/>
    <mergeCell ref="P119:P120"/>
    <mergeCell ref="P121:P122"/>
    <mergeCell ref="P123:P124"/>
    <mergeCell ref="P125:P126"/>
    <mergeCell ref="P127:P128"/>
    <mergeCell ref="P129:P130"/>
    <mergeCell ref="P94:P95"/>
    <mergeCell ref="P96:P97"/>
    <mergeCell ref="P98:P99"/>
    <mergeCell ref="P100:P101"/>
    <mergeCell ref="P102:P103"/>
    <mergeCell ref="P104:P105"/>
    <mergeCell ref="P107:P108"/>
    <mergeCell ref="P109:P110"/>
    <mergeCell ref="P111:P112"/>
    <mergeCell ref="P74:P75"/>
    <mergeCell ref="P76:P77"/>
    <mergeCell ref="P78:P79"/>
    <mergeCell ref="P81:P82"/>
    <mergeCell ref="P83:P84"/>
    <mergeCell ref="P85:P86"/>
    <mergeCell ref="P87:P88"/>
    <mergeCell ref="P89:P90"/>
    <mergeCell ref="P91:P92"/>
    <mergeCell ref="P55:P56"/>
    <mergeCell ref="P57:P58"/>
    <mergeCell ref="P59:P60"/>
    <mergeCell ref="P61:P62"/>
    <mergeCell ref="P63:P64"/>
    <mergeCell ref="P65:P66"/>
    <mergeCell ref="P68:P69"/>
    <mergeCell ref="P70:P71"/>
    <mergeCell ref="P72:P73"/>
    <mergeCell ref="P32:P33"/>
    <mergeCell ref="P34:P35"/>
    <mergeCell ref="P38:P39"/>
    <mergeCell ref="P42:P43"/>
    <mergeCell ref="P44:P45"/>
    <mergeCell ref="P46:P47"/>
    <mergeCell ref="P48:P49"/>
    <mergeCell ref="P50:P51"/>
    <mergeCell ref="P52:P53"/>
    <mergeCell ref="P5:P6"/>
    <mergeCell ref="P7:P8"/>
    <mergeCell ref="P9:P10"/>
    <mergeCell ref="P13:P14"/>
    <mergeCell ref="P18:P19"/>
    <mergeCell ref="P20:P21"/>
    <mergeCell ref="P22:P23"/>
    <mergeCell ref="P26:P27"/>
    <mergeCell ref="P30:P31"/>
    <mergeCell ref="N131:N132"/>
    <mergeCell ref="N133:N134"/>
    <mergeCell ref="N135:N136"/>
    <mergeCell ref="N137:N138"/>
    <mergeCell ref="N139:N140"/>
    <mergeCell ref="N141:N14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94:N95"/>
    <mergeCell ref="N96:N97"/>
    <mergeCell ref="N98:N99"/>
    <mergeCell ref="N100:N101"/>
    <mergeCell ref="N102:N103"/>
    <mergeCell ref="N104:N105"/>
    <mergeCell ref="N107:N108"/>
    <mergeCell ref="N109:N110"/>
    <mergeCell ref="N111:N112"/>
    <mergeCell ref="N74:N75"/>
    <mergeCell ref="N76:N77"/>
    <mergeCell ref="N78:N79"/>
    <mergeCell ref="N81:N82"/>
    <mergeCell ref="N83:N84"/>
    <mergeCell ref="N85:N86"/>
    <mergeCell ref="N87:N88"/>
    <mergeCell ref="N89:N90"/>
    <mergeCell ref="N91:N92"/>
    <mergeCell ref="N55:N56"/>
    <mergeCell ref="N57:N58"/>
    <mergeCell ref="N59:N60"/>
    <mergeCell ref="N61:N62"/>
    <mergeCell ref="N63:N64"/>
    <mergeCell ref="N65:N66"/>
    <mergeCell ref="N68:N69"/>
    <mergeCell ref="N70:N71"/>
    <mergeCell ref="N72:N73"/>
    <mergeCell ref="N32:N33"/>
    <mergeCell ref="N34:N35"/>
    <mergeCell ref="N38:N39"/>
    <mergeCell ref="N42:N43"/>
    <mergeCell ref="N44:N45"/>
    <mergeCell ref="N46:N47"/>
    <mergeCell ref="N48:N49"/>
    <mergeCell ref="N50:N51"/>
    <mergeCell ref="N52:N53"/>
    <mergeCell ref="N5:N6"/>
    <mergeCell ref="N7:N8"/>
    <mergeCell ref="N9:N10"/>
    <mergeCell ref="N13:N14"/>
    <mergeCell ref="N18:N19"/>
    <mergeCell ref="N20:N21"/>
    <mergeCell ref="N22:N23"/>
    <mergeCell ref="N26:N27"/>
    <mergeCell ref="N30:N31"/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O5:O6"/>
    <mergeCell ref="O7:O8"/>
    <mergeCell ref="O9:O10"/>
    <mergeCell ref="O13:O14"/>
    <mergeCell ref="O18:O19"/>
    <mergeCell ref="O20:O21"/>
    <mergeCell ref="O22:O23"/>
    <mergeCell ref="O26:O27"/>
    <mergeCell ref="O30:O31"/>
    <mergeCell ref="O32:O33"/>
    <mergeCell ref="O34:O35"/>
    <mergeCell ref="O38:O39"/>
    <mergeCell ref="O42:O43"/>
    <mergeCell ref="O44:O45"/>
    <mergeCell ref="O46:O47"/>
    <mergeCell ref="O48:O49"/>
    <mergeCell ref="O50:O51"/>
    <mergeCell ref="O52:O53"/>
    <mergeCell ref="O55:O56"/>
    <mergeCell ref="O57:O58"/>
    <mergeCell ref="O59:O60"/>
    <mergeCell ref="O61:O62"/>
    <mergeCell ref="O63:O64"/>
    <mergeCell ref="O65:O66"/>
    <mergeCell ref="O68:O69"/>
    <mergeCell ref="O70:O71"/>
    <mergeCell ref="O72:O73"/>
    <mergeCell ref="O74:O75"/>
    <mergeCell ref="O76:O77"/>
    <mergeCell ref="O78:O79"/>
    <mergeCell ref="O81:O82"/>
    <mergeCell ref="O83:O84"/>
    <mergeCell ref="O85:O86"/>
    <mergeCell ref="O87:O88"/>
    <mergeCell ref="O89:O90"/>
    <mergeCell ref="O91:O92"/>
    <mergeCell ref="O94:O95"/>
    <mergeCell ref="O96:O97"/>
    <mergeCell ref="O98:O99"/>
    <mergeCell ref="O100:O101"/>
    <mergeCell ref="O102:O103"/>
    <mergeCell ref="O104:O105"/>
    <mergeCell ref="O107:O108"/>
    <mergeCell ref="O109:O110"/>
    <mergeCell ref="O111:O112"/>
    <mergeCell ref="O131:O132"/>
    <mergeCell ref="O133:O134"/>
    <mergeCell ref="O135:O136"/>
    <mergeCell ref="O137:O138"/>
    <mergeCell ref="O139:O140"/>
    <mergeCell ref="O141:O14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</mergeCells>
  <phoneticPr fontI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 differentFirst="1">
    <oddFooter xml:space="preserve">&amp;R
</oddFooter>
    <firstFooter xml:space="preserve">&amp;R
</firstFooter>
  </headerFooter>
  <rowBreaks count="1" manualBreakCount="1">
    <brk id="8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" x14ac:dyDescent="0.45"/>
  <cols>
    <col min="1" max="2" width="2.59765625" customWidth="1"/>
    <col min="3" max="3" width="12.19921875" customWidth="1"/>
    <col min="4" max="4" width="8.59765625" customWidth="1"/>
    <col min="5" max="5" width="13.59765625" customWidth="1"/>
    <col min="6" max="6" width="8.59765625" customWidth="1"/>
    <col min="7" max="7" width="13.59765625" customWidth="1"/>
    <col min="8" max="8" width="8.59765625" customWidth="1"/>
    <col min="9" max="9" width="13.59765625" customWidth="1"/>
    <col min="10" max="10" width="8.59765625" customWidth="1"/>
    <col min="11" max="11" width="13.59765625" customWidth="1"/>
    <col min="12" max="12" width="8.59765625" customWidth="1"/>
    <col min="13" max="13" width="13.59765625" customWidth="1"/>
    <col min="14" max="14" width="8.59765625" customWidth="1"/>
    <col min="15" max="15" width="13.59765625" customWidth="1"/>
    <col min="16" max="16" width="8.59765625" customWidth="1"/>
    <col min="17" max="17" width="13.59765625" customWidth="1"/>
    <col min="18" max="18" width="2.59765625" customWidth="1"/>
  </cols>
  <sheetData>
    <row r="2" spans="2:17" x14ac:dyDescent="0.45">
      <c r="B2" t="s">
        <v>24</v>
      </c>
      <c r="J2" s="3"/>
      <c r="K2" s="3"/>
      <c r="L2" s="3"/>
      <c r="M2" s="3"/>
      <c r="N2" s="3"/>
      <c r="O2" s="3"/>
    </row>
    <row r="4" spans="2:17" x14ac:dyDescent="0.45">
      <c r="B4" t="s">
        <v>25</v>
      </c>
      <c r="I4" t="s">
        <v>14</v>
      </c>
      <c r="J4" s="3"/>
      <c r="K4" s="3" t="s">
        <v>23</v>
      </c>
    </row>
    <row r="5" spans="2:17" ht="45" customHeight="1" x14ac:dyDescent="0.45">
      <c r="C5" s="1"/>
      <c r="D5" s="94" t="s">
        <v>16</v>
      </c>
      <c r="E5" s="95"/>
      <c r="F5" s="96" t="s">
        <v>13</v>
      </c>
      <c r="G5" s="95"/>
      <c r="H5" s="96" t="s">
        <v>15</v>
      </c>
      <c r="I5" s="95"/>
      <c r="J5" s="5" t="s">
        <v>21</v>
      </c>
      <c r="K5" s="5" t="s">
        <v>22</v>
      </c>
    </row>
    <row r="6" spans="2:17" x14ac:dyDescent="0.45">
      <c r="C6" s="2" t="s">
        <v>0</v>
      </c>
      <c r="D6" s="94"/>
      <c r="E6" s="95"/>
      <c r="F6" s="94"/>
      <c r="G6" s="95"/>
      <c r="H6" s="94"/>
      <c r="I6" s="95"/>
      <c r="J6" s="4" t="e">
        <f>F6/D6</f>
        <v>#DIV/0!</v>
      </c>
      <c r="K6" s="4" t="e">
        <f>H6/D6</f>
        <v>#DIV/0!</v>
      </c>
    </row>
    <row r="7" spans="2:17" x14ac:dyDescent="0.45">
      <c r="C7" s="2" t="s">
        <v>2</v>
      </c>
      <c r="D7" s="94"/>
      <c r="E7" s="95"/>
      <c r="F7" s="94"/>
      <c r="G7" s="95"/>
      <c r="H7" s="94"/>
      <c r="I7" s="95"/>
      <c r="J7" s="4" t="e">
        <f>F7/D7</f>
        <v>#DIV/0!</v>
      </c>
      <c r="K7" s="4" t="e">
        <f>H7/D7</f>
        <v>#DIV/0!</v>
      </c>
    </row>
    <row r="8" spans="2:17" x14ac:dyDescent="0.45">
      <c r="C8" s="2" t="s">
        <v>1</v>
      </c>
      <c r="D8" s="94">
        <f>SUM(D6:D7)</f>
        <v>0</v>
      </c>
      <c r="E8" s="95"/>
      <c r="F8" s="94">
        <f>SUM(F6:F7)</f>
        <v>0</v>
      </c>
      <c r="G8" s="95"/>
      <c r="H8" s="94">
        <f>SUM(H6:H7)</f>
        <v>0</v>
      </c>
      <c r="I8" s="95"/>
      <c r="J8" s="4" t="e">
        <f>F8/D8</f>
        <v>#DIV/0!</v>
      </c>
      <c r="K8" s="4" t="e">
        <f>H8/D8</f>
        <v>#DIV/0!</v>
      </c>
    </row>
    <row r="10" spans="2:17" x14ac:dyDescent="0.45">
      <c r="B10" t="s">
        <v>26</v>
      </c>
    </row>
    <row r="11" spans="2:17" x14ac:dyDescent="0.45">
      <c r="C11" s="97"/>
      <c r="D11" s="94" t="s">
        <v>18</v>
      </c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95"/>
    </row>
    <row r="12" spans="2:17" x14ac:dyDescent="0.45">
      <c r="C12" s="98"/>
      <c r="D12" s="94" t="s">
        <v>8</v>
      </c>
      <c r="E12" s="95"/>
      <c r="F12" s="94" t="s">
        <v>9</v>
      </c>
      <c r="G12" s="95"/>
      <c r="H12" s="94" t="s">
        <v>10</v>
      </c>
      <c r="I12" s="95"/>
      <c r="J12" s="94" t="s">
        <v>11</v>
      </c>
      <c r="K12" s="95"/>
      <c r="L12" s="94" t="s">
        <v>20</v>
      </c>
      <c r="M12" s="95"/>
      <c r="N12" s="94" t="s">
        <v>12</v>
      </c>
      <c r="O12" s="95"/>
      <c r="P12" s="94" t="s">
        <v>17</v>
      </c>
      <c r="Q12" s="95"/>
    </row>
    <row r="13" spans="2:17" x14ac:dyDescent="0.45">
      <c r="C13" s="99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 x14ac:dyDescent="0.45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45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x14ac:dyDescent="0.45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 x14ac:dyDescent="0.45">
      <c r="C17" s="6" t="s">
        <v>5</v>
      </c>
    </row>
    <row r="18" spans="3:17" x14ac:dyDescent="0.45">
      <c r="C18" s="97"/>
      <c r="D18" s="94" t="s">
        <v>19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95"/>
    </row>
    <row r="19" spans="3:17" x14ac:dyDescent="0.45">
      <c r="C19" s="98"/>
      <c r="D19" s="94" t="s">
        <v>8</v>
      </c>
      <c r="E19" s="95"/>
      <c r="F19" s="94" t="s">
        <v>9</v>
      </c>
      <c r="G19" s="95"/>
      <c r="H19" s="94" t="s">
        <v>10</v>
      </c>
      <c r="I19" s="95"/>
      <c r="J19" s="94" t="s">
        <v>11</v>
      </c>
      <c r="K19" s="95"/>
      <c r="L19" s="94" t="s">
        <v>20</v>
      </c>
      <c r="M19" s="95"/>
      <c r="N19" s="94" t="s">
        <v>12</v>
      </c>
      <c r="O19" s="95"/>
      <c r="P19" s="94" t="s">
        <v>17</v>
      </c>
      <c r="Q19" s="95"/>
    </row>
    <row r="20" spans="3:17" x14ac:dyDescent="0.45">
      <c r="C20" s="99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 x14ac:dyDescent="0.45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 x14ac:dyDescent="0.45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 x14ac:dyDescent="0.45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 x14ac:dyDescent="0.45">
      <c r="C24" s="6" t="s">
        <v>5</v>
      </c>
    </row>
  </sheetData>
  <mergeCells count="30"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D7:E7"/>
    <mergeCell ref="F7:G7"/>
    <mergeCell ref="H7:I7"/>
    <mergeCell ref="D8:E8"/>
    <mergeCell ref="F8:G8"/>
    <mergeCell ref="H8:I8"/>
    <mergeCell ref="D5:E5"/>
    <mergeCell ref="F5:G5"/>
    <mergeCell ref="H5:I5"/>
    <mergeCell ref="D6:E6"/>
    <mergeCell ref="F6:G6"/>
    <mergeCell ref="H6:I6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AB43C3DCCB840BF60404BF31BFEA1" ma:contentTypeVersion="11" ma:contentTypeDescription="新しいドキュメントを作成します。" ma:contentTypeScope="" ma:versionID="b22967ecfa12d8c2e75768ee4c351e0c">
  <xsd:schema xmlns:xsd="http://www.w3.org/2001/XMLSchema" xmlns:xs="http://www.w3.org/2001/XMLSchema" xmlns:p="http://schemas.microsoft.com/office/2006/metadata/properties" xmlns:ns2="4e7b65b3-33c7-42bd-8d04-e488626bc48e" xmlns:ns3="9bcb791a-21ea-455b-ac35-3a9f6f1de2cb" targetNamespace="http://schemas.microsoft.com/office/2006/metadata/properties" ma:root="true" ma:fieldsID="104355079f92a008f064ce01054195ae" ns2:_="" ns3:_="">
    <xsd:import namespace="4e7b65b3-33c7-42bd-8d04-e488626bc48e"/>
    <xsd:import namespace="9bcb791a-21ea-455b-ac35-3a9f6f1de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b65b3-33c7-42bd-8d04-e488626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a73d1f2-74f2-46f7-95a9-63353ed09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b791a-21ea-455b-ac35-3a9f6f1de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4fa48-7ae6-4e27-9a36-424a3c9ee178}" ma:internalName="TaxCatchAll" ma:showField="CatchAllData" ma:web="9bcb791a-21ea-455b-ac35-3a9f6f1de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cb791a-21ea-455b-ac35-3a9f6f1de2cb" xsi:nil="true"/>
    <lcf76f155ced4ddcb4097134ff3c332f xmlns="4e7b65b3-33c7-42bd-8d04-e488626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12A57D-2CD8-417E-A311-430A9482A406}"/>
</file>

<file path=customXml/itemProps2.xml><?xml version="1.0" encoding="utf-8"?>
<ds:datastoreItem xmlns:ds="http://schemas.openxmlformats.org/officeDocument/2006/customXml" ds:itemID="{DE2FBD42-AFCA-48BD-81B4-37093BDFAD3B}"/>
</file>

<file path=customXml/itemProps3.xml><?xml version="1.0" encoding="utf-8"?>
<ds:datastoreItem xmlns:ds="http://schemas.openxmlformats.org/officeDocument/2006/customXml" ds:itemID="{3EADE5FC-29CB-4A8B-AC35-5BCF425F10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2026-06-08T04:38:53Z</dcterms:created>
  <dcterms:modified xsi:type="dcterms:W3CDTF">2026-06-08T04:38:58Z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0x01010097CAB43C3DCCB840BF60404BF31BFEA1</vt:lpwstr>
  </property>
</Properties>
</file>